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9月成绩汇总\未公示\"/>
    </mc:Choice>
  </mc:AlternateContent>
  <bookViews>
    <workbookView xWindow="-108" yWindow="-108" windowWidth="22152" windowHeight="13200"/>
  </bookViews>
  <sheets>
    <sheet name="ENJOY AI系列赛项" sheetId="1" r:id="rId1"/>
  </sheets>
  <definedNames>
    <definedName name="_xlnm._FilterDatabase" localSheetId="0" hidden="1">'ENJOY AI系列赛项'!$I$2:$I$110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10" i="1" l="1"/>
  <c r="K109" i="1"/>
  <c r="K108" i="1"/>
  <c r="K107" i="1"/>
  <c r="K106" i="1"/>
  <c r="K105" i="1"/>
  <c r="K104" i="1"/>
  <c r="K103" i="1"/>
  <c r="K102" i="1"/>
  <c r="K101" i="1"/>
  <c r="K100" i="1"/>
  <c r="K99" i="1"/>
  <c r="K97" i="1"/>
  <c r="K96" i="1"/>
  <c r="K95" i="1"/>
  <c r="K94" i="1"/>
  <c r="K93" i="1"/>
  <c r="K92" i="1"/>
  <c r="K91" i="1"/>
  <c r="K90" i="1"/>
  <c r="K89" i="1"/>
  <c r="K88" i="1"/>
  <c r="K87" i="1"/>
  <c r="K86" i="1"/>
  <c r="K85" i="1"/>
  <c r="K83" i="1"/>
  <c r="K82" i="1"/>
  <c r="K81" i="1"/>
  <c r="K80" i="1"/>
  <c r="K79" i="1"/>
  <c r="K78" i="1"/>
  <c r="K77" i="1"/>
  <c r="K75" i="1"/>
  <c r="K76" i="1"/>
  <c r="K74" i="1"/>
  <c r="K73" i="1"/>
  <c r="K72" i="1"/>
  <c r="K70" i="1"/>
  <c r="K69" i="1"/>
  <c r="K68" i="1"/>
  <c r="K67" i="1"/>
  <c r="K66" i="1"/>
  <c r="K65" i="1"/>
  <c r="K64" i="1"/>
  <c r="K63" i="1"/>
  <c r="K62" i="1"/>
  <c r="K61" i="1"/>
  <c r="K60" i="1"/>
  <c r="K59" i="1"/>
  <c r="K58" i="1"/>
  <c r="K57" i="1"/>
  <c r="K56" i="1"/>
  <c r="K55" i="1"/>
  <c r="K54" i="1"/>
  <c r="K53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36" i="1"/>
  <c r="K35" i="1"/>
  <c r="K34" i="1"/>
  <c r="K33" i="1"/>
  <c r="K32" i="1"/>
  <c r="K31" i="1"/>
  <c r="K30" i="1"/>
  <c r="K29" i="1"/>
  <c r="K28" i="1"/>
  <c r="K27" i="1"/>
  <c r="K26" i="1"/>
  <c r="K25" i="1"/>
  <c r="K24" i="1"/>
  <c r="K23" i="1"/>
  <c r="K22" i="1"/>
  <c r="K21" i="1"/>
  <c r="K20" i="1"/>
  <c r="K19" i="1"/>
  <c r="K18" i="1"/>
  <c r="K17" i="1"/>
  <c r="K16" i="1"/>
  <c r="K15" i="1"/>
  <c r="K14" i="1"/>
  <c r="K12" i="1"/>
  <c r="K11" i="1"/>
  <c r="K10" i="1"/>
  <c r="K9" i="1"/>
  <c r="K8" i="1"/>
  <c r="K7" i="1"/>
  <c r="K6" i="1"/>
  <c r="K5" i="1"/>
  <c r="K4" i="1"/>
  <c r="K3" i="1"/>
</calcChain>
</file>

<file path=xl/sharedStrings.xml><?xml version="1.0" encoding="utf-8"?>
<sst xmlns="http://schemas.openxmlformats.org/spreadsheetml/2006/main" count="950" uniqueCount="446">
  <si>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</si>
  <si>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</si>
  <si>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</si>
  <si>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</si>
  <si>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</si>
  <si>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</si>
  <si>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</si>
  <si>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</si>
  <si>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</si>
  <si>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</si>
  <si>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</si>
  <si>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</si>
  <si>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2B8h6Ktf-112-012-go-013-1-V1t-04-G3I</t>
  </si>
  <si>
    <t>'ENJOY AI系列赛项'</t>
  </si>
  <si>
    <t>'ENJOY AI运动会闭幕式'</t>
  </si>
  <si>
    <t>启蒙组</t>
  </si>
  <si>
    <t>群魔乱舞</t>
  </si>
  <si>
    <t>教师进修学校附属小学</t>
  </si>
  <si>
    <t>王文军</t>
  </si>
  <si>
    <t>吕质文|吕浩锐</t>
  </si>
  <si>
    <t>2B8h6Kt9-112-012-Mq-013-1-E8s-04-eJx</t>
  </si>
  <si>
    <t>蓝翔小分队</t>
  </si>
  <si>
    <t>永康市教师进修学校附属小学</t>
  </si>
  <si>
    <t>徐铭朗|方绎铭</t>
  </si>
  <si>
    <t>2B8h6KtX-112-012-AG-013-1-gh2-04-ayI</t>
  </si>
  <si>
    <t>永康肉麦饼</t>
  </si>
  <si>
    <t>胡婧雯</t>
  </si>
  <si>
    <t>童钰博|吕彦霖</t>
  </si>
  <si>
    <t>2B8h6KtP-112-012-II-013-1-6Sf-04-uE8</t>
  </si>
  <si>
    <t>启航队8</t>
  </si>
  <si>
    <t>金华市金东区金义中心幼儿园</t>
  </si>
  <si>
    <t>曹雨晴</t>
  </si>
  <si>
    <t>贾晨浩|何夏桐</t>
  </si>
  <si>
    <t>2B8h6Kto-112-012-qH-013-1-XXX-04-3HS</t>
  </si>
  <si>
    <t>暴风战雪</t>
  </si>
  <si>
    <t>永康市龙川学校</t>
  </si>
  <si>
    <t>张传康</t>
  </si>
  <si>
    <t>麻景博|梅璟勋</t>
  </si>
  <si>
    <t>2B8h6KtU-112-012-1I-013-1-11P-04-QU9</t>
  </si>
  <si>
    <t>兰溪创新超越队</t>
  </si>
  <si>
    <t>兰溪市振兴小学，蓝天幼儿园</t>
  </si>
  <si>
    <t>江倩娜萍</t>
  </si>
  <si>
    <t>胡修瑞|施鹄阳</t>
  </si>
  <si>
    <t>2B8h6Ktw-112-012-iB-013-1-YSr-04-PgY</t>
  </si>
  <si>
    <t>兰溪创新无敌队</t>
  </si>
  <si>
    <t>兰溪市城西幼儿园，兰溪市香格里拉幼儿园</t>
  </si>
  <si>
    <t>郭屹|周子恒</t>
  </si>
  <si>
    <t>2B8h6KtM-112-012-g9-013-1-KVb-04-bEB</t>
  </si>
  <si>
    <t>永康小五金</t>
  </si>
  <si>
    <t>陈禹赫|徐驰</t>
  </si>
  <si>
    <t>2B8h6Kt4-112-012-2V-013-1-gFw-04-7lx</t>
  </si>
  <si>
    <t>兰溪创新飞虎队</t>
  </si>
  <si>
    <t>兰溪市蔚蓝幼儿园</t>
  </si>
  <si>
    <t>叶妙妙</t>
  </si>
  <si>
    <t>廖谦奕|胡宇航</t>
  </si>
  <si>
    <t>2B8h6KcC-112-012-d7-013-1-ZWG-04-tmD</t>
  </si>
  <si>
    <t>棒棒贝贝1队</t>
  </si>
  <si>
    <t>周科源|吕丞皓</t>
  </si>
  <si>
    <t>2B8h6KIK-112-012-pp-013-1-5ut-01-kLE</t>
  </si>
  <si>
    <t>小学组</t>
  </si>
  <si>
    <t>乐思2队</t>
  </si>
  <si>
    <t>太平小学</t>
  </si>
  <si>
    <t>陈洁</t>
  </si>
  <si>
    <t>朱星宇</t>
  </si>
  <si>
    <t>2B8h6KI6-112-012-zI-013-1-jc9-01-KWm</t>
  </si>
  <si>
    <t>青花大学</t>
  </si>
  <si>
    <t>李奕辰|程子硕</t>
  </si>
  <si>
    <t>2B8h6KIC-112-012-Hp-013-1-qV9-01-qbb</t>
  </si>
  <si>
    <t>乐思5队</t>
  </si>
  <si>
    <t>滨海镇中心小学</t>
  </si>
  <si>
    <t>季洪坡</t>
  </si>
  <si>
    <t>颜翌辰</t>
  </si>
  <si>
    <t>2B8h6Kf4-112-012-wf-013-1-8Vi-01-jfi</t>
  </si>
  <si>
    <t>兰溪创新先锋四队</t>
  </si>
  <si>
    <t>兰溪市兰江小学，兰溪市振兴小学</t>
  </si>
  <si>
    <t>王涛</t>
  </si>
  <si>
    <t>方铭泽|陈怀德</t>
  </si>
  <si>
    <t>2B8h6KVE-112-012-OA-013-1-atB-01-0ll</t>
  </si>
  <si>
    <t>启航队3</t>
  </si>
  <si>
    <t>金华市金东区金义小学</t>
  </si>
  <si>
    <t>杨腾跃|欧阳知非</t>
  </si>
  <si>
    <t>2B8h6KM4-112-012-Hv-013-1-gOX-01-OSQ</t>
  </si>
  <si>
    <t>贝思哲象珠高镇队</t>
  </si>
  <si>
    <t>永康市象珠中心小学  永康市高镇小学</t>
  </si>
  <si>
    <t>方志勇</t>
  </si>
  <si>
    <t>姚博翔|吕逸成</t>
  </si>
  <si>
    <t>2B8h6KMq-112-012-Gc-013-1-gsZ-01-Q0X</t>
  </si>
  <si>
    <t>贝思哲大司民主2队</t>
  </si>
  <si>
    <t>永康市人民小学  永康市大司巷小学</t>
  </si>
  <si>
    <t>朱轩|童垲竣</t>
  </si>
  <si>
    <t>2B8h6KVB-112-012-4c-013-1-TFN-01-AUo</t>
  </si>
  <si>
    <t>启航队5</t>
  </si>
  <si>
    <t>苗宥泽|宋雨涵</t>
  </si>
  <si>
    <t>2B8h6KfO-112-012-Tk-013-1-Gii-01-Of3</t>
  </si>
  <si>
    <t>悄woo声息</t>
  </si>
  <si>
    <t>AI乐程编程</t>
  </si>
  <si>
    <t>陆佳慧</t>
  </si>
  <si>
    <t>方婧姿|张梓宸</t>
  </si>
  <si>
    <t>2B8h6KIP-112-012-iq-013-1-9j7-01-Kl2</t>
  </si>
  <si>
    <t>拓狮金牌队</t>
  </si>
  <si>
    <t>金华市环城二小，金华市湖海塘小学</t>
  </si>
  <si>
    <t>王煜</t>
  </si>
  <si>
    <t>唐梓墨|张腾俊</t>
  </si>
  <si>
    <t>2B8h6KIS-112-012-Yl-013-1-5oO-01-QAL</t>
  </si>
  <si>
    <t>乐思1队</t>
  </si>
  <si>
    <t>百丈小学</t>
  </si>
  <si>
    <t>陈嘉杰|许嘉瑶</t>
  </si>
  <si>
    <t>2B8h6KM3-112-012-lC-013-1-KAq-01-T7q</t>
  </si>
  <si>
    <t>万事如意</t>
  </si>
  <si>
    <t>楚门中心小学</t>
  </si>
  <si>
    <t>江微微</t>
  </si>
  <si>
    <t>金宣汝|金奕汝</t>
  </si>
  <si>
    <t>2B8h6KVF-112-012-9t-013-1-YUi-01-Hgo</t>
  </si>
  <si>
    <t>兰溪创新先锋一队</t>
  </si>
  <si>
    <t>兰溪市振兴小学</t>
  </si>
  <si>
    <t>张博钧</t>
  </si>
  <si>
    <t>陈律闻|孙楠博</t>
  </si>
  <si>
    <t>2B8h6Kft-112-012-00-013-1-9pL-01-xrw</t>
  </si>
  <si>
    <t>兰溪创新飞翔一队</t>
  </si>
  <si>
    <t>兰溪市聚仁小学，兰溪市行知小学</t>
  </si>
  <si>
    <t>凌颢宸|张光裕</t>
  </si>
  <si>
    <t>2B8h6Kfu-112-012-p1-013-1-xtc-01-Och</t>
  </si>
  <si>
    <t>拓狮星辰队</t>
  </si>
  <si>
    <t>金东实验小学，金华市外国语实验小学</t>
  </si>
  <si>
    <t>柳承毅|邵梓晨</t>
  </si>
  <si>
    <t>2B8h6KV0-112-012-4H-013-1-Nwx-01-BrU</t>
  </si>
  <si>
    <t>西格玛时光三队</t>
  </si>
  <si>
    <t>永康市教师进修附属小学</t>
  </si>
  <si>
    <t>王彩云</t>
  </si>
  <si>
    <t>李梓傲|李佳衡</t>
  </si>
  <si>
    <t>2B8h6Ki0-112-012-xC-013-1-gJl-01-OOA</t>
  </si>
  <si>
    <t>启航队9</t>
  </si>
  <si>
    <t>金华市金东区金义小学，义乌公学</t>
  </si>
  <si>
    <t>曹江浩|吴旻桓</t>
  </si>
  <si>
    <t>2B8h6KMc-112-012-l7-013-1-60e-01-bj5</t>
  </si>
  <si>
    <t>遥遥领先队</t>
  </si>
  <si>
    <t>丽水市莲都区大洋路小学，上海世外丽水市实验学校</t>
  </si>
  <si>
    <t>王露</t>
  </si>
  <si>
    <t>曾培煊|陈加诚</t>
  </si>
  <si>
    <t>2B8h6Kfr-112-012-lK-013-1-GiK-01-dYo</t>
  </si>
  <si>
    <t>拓狮宇宙队</t>
  </si>
  <si>
    <t>金华市含香小学，金华市东苑小学</t>
  </si>
  <si>
    <t>施皓轩|郑博轩</t>
  </si>
  <si>
    <t>2B8h6Kfk-112-012-nP-013-1-4Vc-01-D8t</t>
  </si>
  <si>
    <t>拓狮王牌队</t>
  </si>
  <si>
    <t>金华市站前小学，金华市江滨小学</t>
  </si>
  <si>
    <t>曹哲涵|蒲一钊</t>
  </si>
  <si>
    <t>2B8h6KfI-112-012-dk-013-1-tXN-01-low</t>
  </si>
  <si>
    <t>兰溪创新飞翔二队</t>
  </si>
  <si>
    <t>兰溪市锦绣育才小学，兰溪市振兴小学</t>
  </si>
  <si>
    <t>雷倩</t>
  </si>
  <si>
    <t>徐雪皓|严嘉涵</t>
  </si>
  <si>
    <t>2B8h6KfK-112-012-Ik-013-1-fC6-01-W0q</t>
  </si>
  <si>
    <t>兰溪创新梦想队</t>
  </si>
  <si>
    <t>兰溪市延安路小学，兰溪市聚仁小学</t>
  </si>
  <si>
    <t>蒋雨汐|何雨栖</t>
  </si>
  <si>
    <t>2B8h6KVQ-112-012-t3-013-1-pnN-01-u0p</t>
  </si>
  <si>
    <t>启航队1</t>
  </si>
  <si>
    <t>占伊诺|段皓文</t>
  </si>
  <si>
    <t>2B8h6KfA-112-012-lK-013-1-0Q3-01-tJC</t>
  </si>
  <si>
    <t>兰溪创新先锋三队</t>
  </si>
  <si>
    <t>兰溪市殿山中心学校，永昌中心小学</t>
  </si>
  <si>
    <t>董昊哲|凌铠彬</t>
  </si>
  <si>
    <t>2B8h6Kfi-112-012-mS-013-1-Sj4-01-jyf</t>
  </si>
  <si>
    <t>兰溪创新飞翔三队</t>
  </si>
  <si>
    <t>兰溪市女埠街道建设中心小学，武汉枫叶国际学校</t>
  </si>
  <si>
    <t>王迦勒|杨若瑜</t>
  </si>
  <si>
    <t>2B8h6KMA-112-012-eN-013-1-InZ-01-i8U</t>
  </si>
  <si>
    <t>贝思哲白云荣光队</t>
  </si>
  <si>
    <t>永康市白云小学  金华荣光学校</t>
  </si>
  <si>
    <t>朱梓辰|徐通泽</t>
  </si>
  <si>
    <t>2B8h6KVd-112-012-Do-013-1-DYZ-01-CU3</t>
  </si>
  <si>
    <t>启航队6</t>
  </si>
  <si>
    <t>梁峻毓|余浩钧</t>
  </si>
  <si>
    <t>2B8h6KIW-112-012-J6-013-1-W8K-01-S4Q</t>
  </si>
  <si>
    <t>乐思3队</t>
  </si>
  <si>
    <t>城东小学</t>
  </si>
  <si>
    <t>蒋楠</t>
  </si>
  <si>
    <t>叶皓宸</t>
  </si>
  <si>
    <t>2B8h6KI8-112-012-qO-013-1-ROZ-01-WBC</t>
  </si>
  <si>
    <t>南太湖AI二队</t>
  </si>
  <si>
    <t>湖州市龙泉小学</t>
  </si>
  <si>
    <t>易子煜</t>
  </si>
  <si>
    <t>孙逸宸|黄睿凡</t>
  </si>
  <si>
    <t>2B8h6KIk-112-012-uZ-013-1-Yhv-01-j9r</t>
  </si>
  <si>
    <t>贝思哲大司民主队</t>
  </si>
  <si>
    <t>永康市民主小学  永康市大司巷小学</t>
  </si>
  <si>
    <t>郑宸熙|潘柏滔</t>
  </si>
  <si>
    <t>2B8h6KIY-112-012-2L-013-1-GUE-01-7bj</t>
  </si>
  <si>
    <t>南太湖AI一队</t>
  </si>
  <si>
    <t>湖州市爱山小学教育集团仁皇校区，东风小学教育集团</t>
  </si>
  <si>
    <t>夏麒轩|沈驰轩</t>
  </si>
  <si>
    <t>2B8h6Kfh-112-012-se-013-1-sVk-01-bLX</t>
  </si>
  <si>
    <t>兰溪创新先锋二队</t>
  </si>
  <si>
    <t>兰溪市第八中学，兰溪市振兴小学</t>
  </si>
  <si>
    <t>叶煜阳|余仁义</t>
  </si>
  <si>
    <t>2B8h6KVT-112-012-aF-013-1-izG-01-sfg</t>
  </si>
  <si>
    <t>启航队2</t>
  </si>
  <si>
    <t>殷中宝|陈瑶</t>
  </si>
  <si>
    <t>2B8h6KIp-112-012-2t-013-1-KJE-01-ggg</t>
  </si>
  <si>
    <t>乐思4队</t>
  </si>
  <si>
    <t>太平小学，温岭市五龙书院</t>
  </si>
  <si>
    <t>潘俊旭|李彦锦</t>
  </si>
  <si>
    <t>2B8h6KVo-112-012-Vb-013-1-G5i-01-WIC</t>
  </si>
  <si>
    <t>西格玛时光一队</t>
  </si>
  <si>
    <t>永康市金都小学</t>
  </si>
  <si>
    <t>黄支鹏</t>
  </si>
  <si>
    <t>应濬泽|黄筠策</t>
  </si>
  <si>
    <t>2B8h6KMV-112-012-gF-013-1-kjQ-01-0x3</t>
  </si>
  <si>
    <t>无限可能队</t>
  </si>
  <si>
    <t>丽水市莲都区大洋路小学，上海世外教育附属丽水市实验学校</t>
  </si>
  <si>
    <t>夏杨皓|叶晋晨</t>
  </si>
  <si>
    <t>2B8h6KVn-112-012-VD-013-1-jBc-01-bHH</t>
  </si>
  <si>
    <t>启航队4</t>
  </si>
  <si>
    <t>刘峻峰|余涛玲</t>
  </si>
  <si>
    <t>2B8h6KI5-112-012-FR-013-1-rqE-01-m1O</t>
  </si>
  <si>
    <t>拓狮银河战队</t>
  </si>
  <si>
    <t>金华市浙师大附小，金华市东苑小学</t>
  </si>
  <si>
    <t>陈永超</t>
  </si>
  <si>
    <t>高良珩|汤哲</t>
  </si>
  <si>
    <t>2B8h6KMh-112-012-43-013-1-QxP-01-NW5</t>
  </si>
  <si>
    <t>贝思哲人民烈桥队</t>
  </si>
  <si>
    <t>永康市人民小学   永康市烈桥小学</t>
  </si>
  <si>
    <t>周哲铭|颜子轩</t>
  </si>
  <si>
    <t>2B8h6KIU-112-012-4f-013-1-oB5-01-gjd</t>
  </si>
  <si>
    <t>拓狮世纪战队</t>
  </si>
  <si>
    <t>金华市江滨小学，金华市环城二小教育集团</t>
  </si>
  <si>
    <t>朱致舟|郭弈涵</t>
  </si>
  <si>
    <t>2B8h6KIn-112-012-sk-013-1-o3w-01-h2n</t>
  </si>
  <si>
    <t>南太湖AI三队</t>
  </si>
  <si>
    <t>湖州市爱山小学教育集团仁皇校区，湖州市爱山小学教育集团仁北校区</t>
  </si>
  <si>
    <t>徐绍宸|祝锦翔</t>
  </si>
  <si>
    <t>2B8h6Kfo-112-012-AK-013-1-TpF-01-1Pl</t>
  </si>
  <si>
    <t>兰溪创新飞翔四队</t>
  </si>
  <si>
    <t>兰溪市云山小学，汪高中心小学</t>
  </si>
  <si>
    <t>王沐宸|林以勒</t>
  </si>
  <si>
    <t>2B8h6KMJ-112-012-l5-013-1-gFH-01-cue</t>
  </si>
  <si>
    <t>希望队</t>
  </si>
  <si>
    <t>曹宅中心小学  金华市青春小学</t>
  </si>
  <si>
    <t>李航宇</t>
  </si>
  <si>
    <t>洪文昊|唐泽瑞</t>
  </si>
  <si>
    <t>2B8h6KMU-112-012-Rr-013-1-FGj-01-xRr</t>
  </si>
  <si>
    <t>贝思哲大司教师附属队</t>
  </si>
  <si>
    <t>永康教师附属小学   永康市大司巷小学</t>
  </si>
  <si>
    <t>姚骅起|李昀朗</t>
  </si>
  <si>
    <t>2B8h6Kfj-112-012-Oj-013-1-Zs0-01-ZtG</t>
  </si>
  <si>
    <t>大吃一鲸队</t>
  </si>
  <si>
    <t>朱智远|林振宇</t>
  </si>
  <si>
    <t>2B8h6KIg-112-012-XJ-013-1-kqX-01-qXk</t>
  </si>
  <si>
    <t>贝思哲大司荣光队</t>
  </si>
  <si>
    <t>金华荣光学校  永康市大司巷小学</t>
  </si>
  <si>
    <t>马铭阳|胡承皓</t>
  </si>
  <si>
    <t>2B8h6KV9-112-012-a5-013-1-mkR-01-joO</t>
  </si>
  <si>
    <t>西格玛时光二队</t>
  </si>
  <si>
    <t>永康市金都小学，永康市教师进修学校附属小学</t>
  </si>
  <si>
    <t>李卓泽|舒奕箫</t>
  </si>
  <si>
    <t>2B8h6KVO-112-012-xP-013-1-2N9-01-7kC</t>
  </si>
  <si>
    <t>西格玛时光四队</t>
  </si>
  <si>
    <t>永康市教师进修学校附属小学，永康大司巷小学</t>
  </si>
  <si>
    <t>黄昱睿|吕星辰</t>
  </si>
  <si>
    <t>2B8h6KM5-112-012-VB-013-1-29O-01-gR2</t>
  </si>
  <si>
    <t>贝思哲人民王慈溪队</t>
  </si>
  <si>
    <t>永康市人民小学  永康市王慈溪小学</t>
  </si>
  <si>
    <t>柴予希|陈泽鑫</t>
  </si>
  <si>
    <t>2B8h6KfN-112-012-a8-013-1-KMI-01-c6d</t>
  </si>
  <si>
    <t>wolf藏龙</t>
  </si>
  <si>
    <t>陈润颢|陈梓辰</t>
  </si>
  <si>
    <t>2B8h6KMa-112-012-hv-013-1-nzl-01-Jl1</t>
  </si>
  <si>
    <t>关东组</t>
  </si>
  <si>
    <t>金华市红湖路小学  金华市东市街小学</t>
  </si>
  <si>
    <t>俞越|朱煜炘</t>
  </si>
  <si>
    <t>2B8h6KMK-112-012-fY-013-1-EoH-01-lI1</t>
  </si>
  <si>
    <t>辰棋队</t>
  </si>
  <si>
    <t>金华市环城小学  金华滨江小学</t>
  </si>
  <si>
    <t>赵辰|王帅棋</t>
  </si>
  <si>
    <t>2B8h6KMf-112-012-Zr-013-1-gcw-01-Xwn</t>
  </si>
  <si>
    <t>深藏blue队</t>
  </si>
  <si>
    <t>莲都区梅山小学，莲都区城西小学</t>
  </si>
  <si>
    <t>叶翼鸣|毛子润</t>
  </si>
  <si>
    <t>2B8h6KII-112-012-KQ-013-1-Zoc-01-9I6</t>
  </si>
  <si>
    <t>敢死大队</t>
  </si>
  <si>
    <t>卢彦宏|潘卓越</t>
  </si>
  <si>
    <t>2B8h6KJw-112-012-il-013-1-1Vk-01-3iH</t>
  </si>
  <si>
    <t>帅的掉渣队</t>
  </si>
  <si>
    <t>胡恒荣|胡允硕</t>
  </si>
  <si>
    <t>2B8h6KxN-112-012-zM-013-1-X5Q-01-tw2</t>
  </si>
  <si>
    <t>棒棒贝贝3队</t>
  </si>
  <si>
    <t>李昕泽|黄楷朗</t>
  </si>
  <si>
    <t>2B8h6Kxl-112-012-v6-013-1-E1U-01-of4</t>
  </si>
  <si>
    <t>棒棒贝贝4队</t>
  </si>
  <si>
    <t>王琪凯|徐铭泽</t>
  </si>
  <si>
    <t>2B8h6Ki3-112-012-eU-013-1-StA-02-G2Y</t>
  </si>
  <si>
    <t>初中组</t>
  </si>
  <si>
    <t>南太湖AI六队</t>
  </si>
  <si>
    <t>湖州市第五中学教育集团仁皇山校区</t>
  </si>
  <si>
    <t>张洁</t>
  </si>
  <si>
    <t>徐语昕</t>
  </si>
  <si>
    <t>2B8h6KiR-112-012-Sv-013-1-kW5-02-9jS</t>
  </si>
  <si>
    <t>南太湖AI七队</t>
  </si>
  <si>
    <t>王崔帅|吴思凡</t>
  </si>
  <si>
    <t>2B8h6K6z-112-012-sE-013-1-z52-02-PfW</t>
  </si>
  <si>
    <t>乐思6队</t>
  </si>
  <si>
    <t>温岭第四中学</t>
  </si>
  <si>
    <t>陶荟行</t>
  </si>
  <si>
    <t>2B8h6K6A-112-012-cb-013-1-BNF-02-4lt</t>
  </si>
  <si>
    <t>乐思7队</t>
  </si>
  <si>
    <t>温岭市实验中学</t>
  </si>
  <si>
    <t>潘雅歌</t>
  </si>
  <si>
    <t>2B8h6K6y-112-012-Ud-013-1-8vl-02-rNw</t>
  </si>
  <si>
    <t>乐思8队</t>
  </si>
  <si>
    <t>李尚俊</t>
  </si>
  <si>
    <t>2B8h6K6b-112-012-G2-013-1-zkM-02-ReO</t>
  </si>
  <si>
    <t>乐思9队</t>
  </si>
  <si>
    <t>九龙学校</t>
  </si>
  <si>
    <t>陈彦儒</t>
  </si>
  <si>
    <t>2B8h6K6H-112-012-uW-013-1-hw5-02-gZw</t>
  </si>
  <si>
    <t>东乐1队</t>
  </si>
  <si>
    <t>东乐中学</t>
  </si>
  <si>
    <t>张建伟</t>
  </si>
  <si>
    <t>陈浩禹</t>
  </si>
  <si>
    <t>2B8h6K6R-112-012-gh-013-1-q9F-02-7bD</t>
  </si>
  <si>
    <t>东乐2队</t>
  </si>
  <si>
    <t>李文阔</t>
  </si>
  <si>
    <t>2B8h6K6n-112-012-fj-013-1-fqY-02-KzV</t>
  </si>
  <si>
    <t>东乐3队</t>
  </si>
  <si>
    <t>李乙</t>
  </si>
  <si>
    <t>2B8h6K6u-112-012-ak-013-1-Qno-02-P1m</t>
  </si>
  <si>
    <t>东乐4队</t>
  </si>
  <si>
    <t>王一</t>
  </si>
  <si>
    <t>2B8h6K6d-112-012-1t-013-1-LSR-02-wYB</t>
  </si>
  <si>
    <t>东乐5队</t>
  </si>
  <si>
    <t>薛庚铭</t>
  </si>
  <si>
    <t>2B8h6K6D-112-012-H6-013-1-SZU-02-MoV</t>
  </si>
  <si>
    <t>东乐6队</t>
  </si>
  <si>
    <t>赵梓昂</t>
  </si>
  <si>
    <t>2B8h60La-112-012-8O-015-1-Wep-01-WHi</t>
  </si>
  <si>
    <t>'ENJOY AI飞跃太空'</t>
  </si>
  <si>
    <t>兰溪创新奋进队</t>
  </si>
  <si>
    <t>兰溪市永昌中心小学</t>
  </si>
  <si>
    <t>凌浩然</t>
  </si>
  <si>
    <t>2B8h60LY-112-012-0p-015-1-tyl-01-5dy</t>
  </si>
  <si>
    <t>浙江省永康市代表队-艺高小学4队</t>
  </si>
  <si>
    <t>永康市实验学校</t>
  </si>
  <si>
    <t>沈聪</t>
  </si>
  <si>
    <t>方柯婷|董子丞</t>
  </si>
  <si>
    <t>2B8h60L0-112-012-Fy-015-1-mHi-01-v7Z</t>
  </si>
  <si>
    <t>浙江省永康市代表队-艺高小学1队</t>
  </si>
  <si>
    <t>金华新世纪学校，永康实验学校</t>
  </si>
  <si>
    <t>叶梓萱|朱安烨</t>
  </si>
  <si>
    <t>2B8h60Lt-112-012-9V-015-1-EJH-01-ytO</t>
  </si>
  <si>
    <t>算法鹰之队</t>
  </si>
  <si>
    <t>丁文龙</t>
  </si>
  <si>
    <t>戚博瑞</t>
  </si>
  <si>
    <t>2B8h60LW-112-012-7g-015-1-nky-01-0SR</t>
  </si>
  <si>
    <t>浙江省永康市代表队-艺高小学2队</t>
  </si>
  <si>
    <t>永康市第五中学，永康市解放小学</t>
  </si>
  <si>
    <t>沈懿轩|李昕晧</t>
  </si>
  <si>
    <t>2B8h60yL-112-012-1B-015-1-VS1-01-seT</t>
  </si>
  <si>
    <t>编飞侠</t>
  </si>
  <si>
    <t>周心怡</t>
  </si>
  <si>
    <t>郁皓喆</t>
  </si>
  <si>
    <t>2B8h60Lj-112-012-Kr-015-1-qTI-01-ZuJ</t>
  </si>
  <si>
    <t>浙江省永康市代表队-艺高小学3队</t>
  </si>
  <si>
    <t>永康教师进修学校附属小学</t>
  </si>
  <si>
    <t>陈宇飞</t>
  </si>
  <si>
    <t>季宇浩|李宇浩</t>
  </si>
  <si>
    <t>2B8h60LH-112-012-8l-015-1-1cl-01-iDx</t>
  </si>
  <si>
    <t>浙江省永康市代表队-艺高小学5队</t>
  </si>
  <si>
    <t>人民二小三马校区</t>
  </si>
  <si>
    <t>胡栩畅</t>
  </si>
  <si>
    <t>2B8h60Ln-112-012-y6-015-1-1uO-01-7Jf</t>
  </si>
  <si>
    <t>浙江省永康市代表队-艺高小学6队</t>
  </si>
  <si>
    <t>永康市龙川小学</t>
  </si>
  <si>
    <t>楼乙骁</t>
  </si>
  <si>
    <t>2B8h60Lu-112-012-uN-015-1-P6O-01-I39</t>
  </si>
  <si>
    <t>浙江省永康市代表队-艺高小学7队</t>
  </si>
  <si>
    <t>赵浩翰</t>
  </si>
  <si>
    <t>2B8h60Ld-112-012-53-015-1-Owp-01-kOm</t>
  </si>
  <si>
    <t>浙江省永康市代表队-艺高小学8队</t>
  </si>
  <si>
    <t>永康市白云小学</t>
  </si>
  <si>
    <t>方哲熙</t>
  </si>
  <si>
    <t>2B8h60Lk-112-012-Io-015-1-bIL-01-DXT</t>
  </si>
  <si>
    <t>浙江省永康市代表队-艺高小学9队</t>
  </si>
  <si>
    <t>金华君华国际学校</t>
  </si>
  <si>
    <t>夏俪窈</t>
  </si>
  <si>
    <t>2B8h60yh-112-012-dr-015-1-isO-01-I4H</t>
  </si>
  <si>
    <t>浙江省永康代表队-艺高小学10队</t>
  </si>
  <si>
    <t>永康市民主小学</t>
  </si>
  <si>
    <t>姚宇轩</t>
  </si>
  <si>
    <t>2B8h6mxm-112-012-tk-015-1-wLV-02-r0A</t>
  </si>
  <si>
    <t>浙江省永康代表队-艺高初中10队</t>
  </si>
  <si>
    <t>朱宓轩</t>
  </si>
  <si>
    <t>2B8h6mxl-112-012-fc-015-1-jdq-02-8eO</t>
  </si>
  <si>
    <t>浙江省永康市代表队-艺高初中7队</t>
  </si>
  <si>
    <t>永康中学</t>
  </si>
  <si>
    <t>池玥璐|张勇博</t>
  </si>
  <si>
    <t>2B8h6mxB-112-012-tg-015-1-8ih-02-LKx</t>
  </si>
  <si>
    <t>浙江省永康代表队-艺高初中11队</t>
  </si>
  <si>
    <t>永康外国语学校</t>
  </si>
  <si>
    <t>应锦程</t>
  </si>
  <si>
    <t>2B8h6mxE-112-012-I9-015-1-F45-02-G38</t>
  </si>
  <si>
    <t>浙江省永康市代表队-艺高初中9队</t>
  </si>
  <si>
    <t>苏州工业园区星湾学校</t>
  </si>
  <si>
    <t>朱雨嫣</t>
  </si>
  <si>
    <t>2B8h6mxW-112-012-m7-015-1-07l-02-L1J</t>
  </si>
  <si>
    <t>浙江省永康市代表队-艺高初中6队</t>
  </si>
  <si>
    <t>永康大司巷小学，永康市溪岸初级中学</t>
  </si>
  <si>
    <t>陈彦羽|林铭赫</t>
  </si>
  <si>
    <t>2B8h6mxN-112-012-hf-015-1-cpU-02-qfP</t>
  </si>
  <si>
    <t>浙江省永康市代表队-艺高初中5队</t>
  </si>
  <si>
    <t>永康市城西中学</t>
  </si>
  <si>
    <t>陈羿丞</t>
  </si>
  <si>
    <t>2B8h6mxH-112-012-tB-015-1-Ohg-02-9nW</t>
  </si>
  <si>
    <t>浙江省永康市代表队-艺高初中8队</t>
  </si>
  <si>
    <t>永康市外国语学校</t>
  </si>
  <si>
    <t>杨铭臻</t>
  </si>
  <si>
    <t>2B8h6mxD-112-012-Ct-015-1-F3a-02-kkl</t>
  </si>
  <si>
    <t>浙江省永康市代表队-艺高初中1队</t>
  </si>
  <si>
    <t>吕劲硕</t>
  </si>
  <si>
    <t>2B8h6mxk-112-012-k6-015-1-xqf-02-zUq</t>
  </si>
  <si>
    <t>浙江省永康市代表队-艺高初中2队</t>
  </si>
  <si>
    <t>吕骐均</t>
  </si>
  <si>
    <t>2B8h6mJv-112-012-n9-015-1-j0h-02-Pop</t>
  </si>
  <si>
    <t>浙江省永康市代表队-艺高初中3队</t>
  </si>
  <si>
    <t>永康市教师进修学校附属初中</t>
  </si>
  <si>
    <t>周垚烨</t>
  </si>
  <si>
    <t>2B8h6mJP-112-012-MM-015-1-sp3-02-emn</t>
  </si>
  <si>
    <t>浙江省永康市代表队-艺高初中4队</t>
  </si>
  <si>
    <t>永康市大屋小学</t>
  </si>
  <si>
    <t>方君宇</t>
  </si>
  <si>
    <t>2B8h6mJ7-112-012-gV-015-1-qCA-02-PQa</t>
  </si>
  <si>
    <t>浙江省永康代表队-艺高初中12队</t>
  </si>
  <si>
    <t>吕承容</t>
  </si>
  <si>
    <t>奖项</t>
    <phoneticPr fontId="2" type="noConversion"/>
  </si>
  <si>
    <t>ENJOY AI运动会闭幕式'</t>
    <phoneticPr fontId="2" type="noConversion"/>
  </si>
  <si>
    <t>ENJOY AI系列赛项'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</si>
  <si>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</si>
  <si>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</si>
  <si>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</si>
  <si>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</si>
  <si>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</si>
  <si>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</si>
  <si>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三等奖</t>
    <phoneticPr fontId="2" type="noConversion"/>
  </si>
  <si>
    <t>二等奖</t>
    <phoneticPr fontId="2" type="noConversion"/>
  </si>
  <si>
    <t>ENJOY AI系列赛项'</t>
    <phoneticPr fontId="2" type="noConversion"/>
  </si>
  <si>
    <r>
      <t>2024世界机器人大赛青少年机器人设计大赛-金华城市选拔赛-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</si>
</sst>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0"/>
  <sheetViews>
    <sheetView tabSelected="1" workbookViewId="0">
      <selection activeCell="E5" sqref="E5"/>
    </sheetView>
  </sheetViews>
  <sheetFormatPr defaultColWidth="10" defaultRowHeight="16.05" customHeight="1"/>
  <cols>
    <col min="1" max="1" width="9.6640625" style="3" customWidth="1"/>
    <col min="2" max="2" width="20.77734375" style="3" customWidth="1"/>
    <col min="3" max="3" width="19.33203125" style="3" customWidth="1"/>
    <col min="4" max="4" width="21.21875" style="3" customWidth="1"/>
    <col min="5" max="5" width="7.6640625" style="3" customWidth="1"/>
    <col min="6" max="6" width="20.6640625" style="3" customWidth="1"/>
    <col min="7" max="7" width="28.109375" style="3" customWidth="1"/>
    <col min="8" max="8" width="11.88671875" style="3" customWidth="1"/>
    <col min="9" max="9" width="17.5546875" style="3" customWidth="1"/>
    <col min="10" max="11" width="10" style="4"/>
    <col min="12" max="12" width="9.6640625" style="4" customWidth="1"/>
    <col min="13" max="13" width="15.33203125" style="6" customWidth="1"/>
    <col min="14" max="16384" width="10" style="3"/>
  </cols>
  <sheetData>
    <row r="1" spans="1:13" ht="34.950000000000003" customHeight="1">
      <c r="A1" s="10" t="s">
        <v>445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6" customFormat="1" ht="16.05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8" t="s">
        <v>9</v>
      </c>
      <c r="K2" s="8" t="s">
        <v>10</v>
      </c>
      <c r="L2" s="8" t="s">
        <v>11</v>
      </c>
      <c r="M2" s="7" t="s">
        <v>433</v>
      </c>
    </row>
    <row r="3" spans="1:13" ht="16.05" customHeight="1">
      <c r="A3" s="2">
        <v>47737</v>
      </c>
      <c r="B3" s="2" t="s">
        <v>12</v>
      </c>
      <c r="C3" s="9" t="s">
        <v>435</v>
      </c>
      <c r="D3" s="9" t="s">
        <v>434</v>
      </c>
      <c r="E3" s="2" t="s">
        <v>15</v>
      </c>
      <c r="F3" s="2" t="s">
        <v>16</v>
      </c>
      <c r="G3" s="2" t="s">
        <v>17</v>
      </c>
      <c r="H3" s="2" t="s">
        <v>18</v>
      </c>
      <c r="I3" s="2" t="s">
        <v>19</v>
      </c>
      <c r="J3" s="1">
        <v>710</v>
      </c>
      <c r="K3" s="1">
        <f>4*60+54</f>
        <v>294</v>
      </c>
      <c r="L3" s="1">
        <v>1</v>
      </c>
      <c r="M3" s="7" t="s">
        <v>436</v>
      </c>
    </row>
    <row r="4" spans="1:13" ht="16.05" customHeight="1">
      <c r="A4" s="2">
        <v>48739</v>
      </c>
      <c r="B4" s="2" t="s">
        <v>20</v>
      </c>
      <c r="C4" s="2" t="s">
        <v>13</v>
      </c>
      <c r="D4" s="2" t="s">
        <v>14</v>
      </c>
      <c r="E4" s="2" t="s">
        <v>15</v>
      </c>
      <c r="F4" s="2" t="s">
        <v>21</v>
      </c>
      <c r="G4" s="2" t="s">
        <v>22</v>
      </c>
      <c r="H4" s="2" t="s">
        <v>18</v>
      </c>
      <c r="I4" s="2" t="s">
        <v>23</v>
      </c>
      <c r="J4" s="1">
        <v>680</v>
      </c>
      <c r="K4" s="1">
        <f t="shared" ref="K4:K7" si="0">6*60+0</f>
        <v>360</v>
      </c>
      <c r="L4" s="1">
        <v>2</v>
      </c>
      <c r="M4" s="7" t="s">
        <v>437</v>
      </c>
    </row>
    <row r="5" spans="1:13" ht="16.05" customHeight="1">
      <c r="A5" s="2">
        <v>48703</v>
      </c>
      <c r="B5" s="2" t="s">
        <v>24</v>
      </c>
      <c r="C5" s="2" t="s">
        <v>13</v>
      </c>
      <c r="D5" s="2" t="s">
        <v>14</v>
      </c>
      <c r="E5" s="2" t="s">
        <v>15</v>
      </c>
      <c r="F5" s="2" t="s">
        <v>25</v>
      </c>
      <c r="G5" s="2" t="s">
        <v>22</v>
      </c>
      <c r="H5" s="2" t="s">
        <v>26</v>
      </c>
      <c r="I5" s="2" t="s">
        <v>27</v>
      </c>
      <c r="J5" s="1">
        <v>660</v>
      </c>
      <c r="K5" s="1">
        <f>5*60+58</f>
        <v>358</v>
      </c>
      <c r="L5" s="1">
        <v>3</v>
      </c>
      <c r="M5" s="7" t="s">
        <v>438</v>
      </c>
    </row>
    <row r="6" spans="1:13" ht="16.05" customHeight="1">
      <c r="A6" s="2">
        <v>40748</v>
      </c>
      <c r="B6" s="2" t="s">
        <v>28</v>
      </c>
      <c r="C6" s="2" t="s">
        <v>13</v>
      </c>
      <c r="D6" s="2" t="s">
        <v>14</v>
      </c>
      <c r="E6" s="2" t="s">
        <v>15</v>
      </c>
      <c r="F6" s="2" t="s">
        <v>29</v>
      </c>
      <c r="G6" s="2" t="s">
        <v>30</v>
      </c>
      <c r="H6" s="2" t="s">
        <v>31</v>
      </c>
      <c r="I6" s="2" t="s">
        <v>32</v>
      </c>
      <c r="J6" s="1">
        <v>660</v>
      </c>
      <c r="K6" s="1">
        <f t="shared" si="0"/>
        <v>360</v>
      </c>
      <c r="L6" s="1">
        <v>4</v>
      </c>
      <c r="M6" s="5" t="s">
        <v>439</v>
      </c>
    </row>
    <row r="7" spans="1:13" ht="16.05" customHeight="1">
      <c r="A7" s="2">
        <v>48717</v>
      </c>
      <c r="B7" s="2" t="s">
        <v>33</v>
      </c>
      <c r="C7" s="2" t="s">
        <v>13</v>
      </c>
      <c r="D7" s="2" t="s">
        <v>14</v>
      </c>
      <c r="E7" s="2" t="s">
        <v>15</v>
      </c>
      <c r="F7" s="2" t="s">
        <v>34</v>
      </c>
      <c r="G7" s="2" t="s">
        <v>35</v>
      </c>
      <c r="H7" s="2" t="s">
        <v>36</v>
      </c>
      <c r="I7" s="2" t="s">
        <v>37</v>
      </c>
      <c r="J7" s="1">
        <v>650</v>
      </c>
      <c r="K7" s="1">
        <f t="shared" si="0"/>
        <v>360</v>
      </c>
      <c r="L7" s="1">
        <v>5</v>
      </c>
      <c r="M7" s="5" t="s">
        <v>439</v>
      </c>
    </row>
    <row r="8" spans="1:13" ht="16.05" customHeight="1">
      <c r="A8" s="2">
        <v>45660</v>
      </c>
      <c r="B8" s="2" t="s">
        <v>38</v>
      </c>
      <c r="C8" s="2" t="s">
        <v>13</v>
      </c>
      <c r="D8" s="2" t="s">
        <v>14</v>
      </c>
      <c r="E8" s="2" t="s">
        <v>15</v>
      </c>
      <c r="F8" s="2" t="s">
        <v>39</v>
      </c>
      <c r="G8" s="2" t="s">
        <v>40</v>
      </c>
      <c r="H8" s="2" t="s">
        <v>41</v>
      </c>
      <c r="I8" s="2" t="s">
        <v>42</v>
      </c>
      <c r="J8" s="1">
        <v>580</v>
      </c>
      <c r="K8" s="1">
        <f>4*60+38</f>
        <v>278</v>
      </c>
      <c r="L8" s="1">
        <v>6</v>
      </c>
      <c r="M8" s="5" t="s">
        <v>440</v>
      </c>
    </row>
    <row r="9" spans="1:13" ht="16.05" customHeight="1">
      <c r="A9" s="2">
        <v>45654</v>
      </c>
      <c r="B9" s="2" t="s">
        <v>43</v>
      </c>
      <c r="C9" s="2" t="s">
        <v>13</v>
      </c>
      <c r="D9" s="2" t="s">
        <v>14</v>
      </c>
      <c r="E9" s="2" t="s">
        <v>15</v>
      </c>
      <c r="F9" s="2" t="s">
        <v>44</v>
      </c>
      <c r="G9" s="2" t="s">
        <v>45</v>
      </c>
      <c r="H9" s="2" t="s">
        <v>41</v>
      </c>
      <c r="I9" s="2" t="s">
        <v>46</v>
      </c>
      <c r="J9" s="1">
        <v>575</v>
      </c>
      <c r="K9" s="1">
        <f>2*60+51</f>
        <v>171</v>
      </c>
      <c r="L9" s="1">
        <v>7</v>
      </c>
      <c r="M9" s="5" t="s">
        <v>440</v>
      </c>
    </row>
    <row r="10" spans="1:13" ht="16.05" customHeight="1">
      <c r="A10" s="2">
        <v>48693</v>
      </c>
      <c r="B10" s="2" t="s">
        <v>47</v>
      </c>
      <c r="C10" s="2" t="s">
        <v>13</v>
      </c>
      <c r="D10" s="2" t="s">
        <v>14</v>
      </c>
      <c r="E10" s="2" t="s">
        <v>15</v>
      </c>
      <c r="F10" s="2" t="s">
        <v>48</v>
      </c>
      <c r="G10" s="2" t="s">
        <v>22</v>
      </c>
      <c r="H10" s="2" t="s">
        <v>26</v>
      </c>
      <c r="I10" s="2" t="s">
        <v>49</v>
      </c>
      <c r="J10" s="1">
        <v>560</v>
      </c>
      <c r="K10" s="1">
        <f>6*60+0</f>
        <v>360</v>
      </c>
      <c r="L10" s="1">
        <v>8</v>
      </c>
      <c r="M10" s="5" t="s">
        <v>440</v>
      </c>
    </row>
    <row r="11" spans="1:13" ht="16.05" customHeight="1">
      <c r="A11" s="2">
        <v>45661</v>
      </c>
      <c r="B11" s="2" t="s">
        <v>50</v>
      </c>
      <c r="C11" s="2" t="s">
        <v>13</v>
      </c>
      <c r="D11" s="2" t="s">
        <v>14</v>
      </c>
      <c r="E11" s="2" t="s">
        <v>15</v>
      </c>
      <c r="F11" s="2" t="s">
        <v>51</v>
      </c>
      <c r="G11" s="2" t="s">
        <v>52</v>
      </c>
      <c r="H11" s="2" t="s">
        <v>53</v>
      </c>
      <c r="I11" s="2" t="s">
        <v>54</v>
      </c>
      <c r="J11" s="1">
        <v>520</v>
      </c>
      <c r="K11" s="1">
        <f>5*60+58</f>
        <v>358</v>
      </c>
      <c r="L11" s="1">
        <v>9</v>
      </c>
      <c r="M11" s="5" t="s">
        <v>440</v>
      </c>
    </row>
    <row r="12" spans="1:13" ht="16.05" customHeight="1">
      <c r="A12" s="2">
        <v>59001</v>
      </c>
      <c r="B12" s="2" t="s">
        <v>55</v>
      </c>
      <c r="C12" s="2" t="s">
        <v>13</v>
      </c>
      <c r="D12" s="2" t="s">
        <v>14</v>
      </c>
      <c r="E12" s="2" t="s">
        <v>15</v>
      </c>
      <c r="F12" s="2" t="s">
        <v>56</v>
      </c>
      <c r="G12" s="2" t="s">
        <v>22</v>
      </c>
      <c r="H12" s="2" t="s">
        <v>18</v>
      </c>
      <c r="I12" s="2" t="s">
        <v>57</v>
      </c>
      <c r="J12" s="1">
        <v>500</v>
      </c>
      <c r="K12" s="1">
        <f>5*60+50</f>
        <v>350</v>
      </c>
      <c r="L12" s="1">
        <v>10</v>
      </c>
      <c r="M12" s="5" t="s">
        <v>440</v>
      </c>
    </row>
    <row r="13" spans="1:13" ht="16.05" customHeight="1">
      <c r="A13" s="2"/>
      <c r="B13" s="2"/>
      <c r="C13" s="2"/>
      <c r="D13" s="2"/>
      <c r="E13" s="2"/>
      <c r="F13" s="2"/>
      <c r="G13" s="2"/>
      <c r="H13" s="2"/>
      <c r="I13" s="2"/>
      <c r="J13" s="1"/>
      <c r="K13" s="1"/>
      <c r="L13" s="1"/>
      <c r="M13" s="5"/>
    </row>
    <row r="14" spans="1:13" ht="16.05" customHeight="1">
      <c r="A14" s="2">
        <v>47719</v>
      </c>
      <c r="B14" s="2" t="s">
        <v>58</v>
      </c>
      <c r="C14" s="2" t="s">
        <v>13</v>
      </c>
      <c r="D14" s="2" t="s">
        <v>14</v>
      </c>
      <c r="E14" s="2" t="s">
        <v>59</v>
      </c>
      <c r="F14" s="2" t="s">
        <v>60</v>
      </c>
      <c r="G14" s="2" t="s">
        <v>61</v>
      </c>
      <c r="H14" s="2" t="s">
        <v>62</v>
      </c>
      <c r="I14" s="2" t="s">
        <v>63</v>
      </c>
      <c r="J14" s="1">
        <v>860</v>
      </c>
      <c r="K14" s="1">
        <f>4*60+47</f>
        <v>287</v>
      </c>
      <c r="L14" s="1">
        <v>1</v>
      </c>
      <c r="M14" s="7" t="s">
        <v>436</v>
      </c>
    </row>
    <row r="15" spans="1:13" ht="16.05" customHeight="1">
      <c r="A15" s="2">
        <v>48859</v>
      </c>
      <c r="B15" s="2" t="s">
        <v>64</v>
      </c>
      <c r="C15" s="2" t="s">
        <v>13</v>
      </c>
      <c r="D15" s="2" t="s">
        <v>14</v>
      </c>
      <c r="E15" s="2" t="s">
        <v>59</v>
      </c>
      <c r="F15" s="2" t="s">
        <v>65</v>
      </c>
      <c r="G15" s="2" t="s">
        <v>22</v>
      </c>
      <c r="H15" s="2" t="s">
        <v>18</v>
      </c>
      <c r="I15" s="2" t="s">
        <v>66</v>
      </c>
      <c r="J15" s="1">
        <v>640</v>
      </c>
      <c r="K15" s="1">
        <f t="shared" ref="K15:K20" si="1">5*60+0</f>
        <v>300</v>
      </c>
      <c r="L15" s="1">
        <v>2</v>
      </c>
      <c r="M15" s="7" t="s">
        <v>437</v>
      </c>
    </row>
    <row r="16" spans="1:13" ht="16.05" customHeight="1">
      <c r="A16" s="2">
        <v>47723</v>
      </c>
      <c r="B16" s="2" t="s">
        <v>67</v>
      </c>
      <c r="C16" s="2" t="s">
        <v>13</v>
      </c>
      <c r="D16" s="2" t="s">
        <v>14</v>
      </c>
      <c r="E16" s="2" t="s">
        <v>59</v>
      </c>
      <c r="F16" s="2" t="s">
        <v>68</v>
      </c>
      <c r="G16" s="2" t="s">
        <v>69</v>
      </c>
      <c r="H16" s="2" t="s">
        <v>70</v>
      </c>
      <c r="I16" s="2" t="s">
        <v>71</v>
      </c>
      <c r="J16" s="1">
        <v>610</v>
      </c>
      <c r="K16" s="1">
        <f>4*60+54</f>
        <v>294</v>
      </c>
      <c r="L16" s="1">
        <v>3</v>
      </c>
      <c r="M16" s="7" t="s">
        <v>438</v>
      </c>
    </row>
    <row r="17" spans="1:13" ht="16.05" customHeight="1">
      <c r="A17" s="2">
        <v>46343</v>
      </c>
      <c r="B17" s="2" t="s">
        <v>72</v>
      </c>
      <c r="C17" s="2" t="s">
        <v>13</v>
      </c>
      <c r="D17" s="2" t="s">
        <v>14</v>
      </c>
      <c r="E17" s="2" t="s">
        <v>59</v>
      </c>
      <c r="F17" s="2" t="s">
        <v>73</v>
      </c>
      <c r="G17" s="2" t="s">
        <v>74</v>
      </c>
      <c r="H17" s="2" t="s">
        <v>75</v>
      </c>
      <c r="I17" s="2" t="s">
        <v>76</v>
      </c>
      <c r="J17" s="1">
        <v>580</v>
      </c>
      <c r="K17" s="1">
        <f>4*60+32</f>
        <v>272</v>
      </c>
      <c r="L17" s="1">
        <v>4</v>
      </c>
      <c r="M17" s="5" t="s">
        <v>441</v>
      </c>
    </row>
    <row r="18" spans="1:13" ht="16.05" customHeight="1">
      <c r="A18" s="2">
        <v>40733</v>
      </c>
      <c r="B18" s="2" t="s">
        <v>77</v>
      </c>
      <c r="C18" s="2" t="s">
        <v>13</v>
      </c>
      <c r="D18" s="2" t="s">
        <v>14</v>
      </c>
      <c r="E18" s="2" t="s">
        <v>59</v>
      </c>
      <c r="F18" s="2" t="s">
        <v>78</v>
      </c>
      <c r="G18" s="2" t="s">
        <v>79</v>
      </c>
      <c r="H18" s="2" t="s">
        <v>31</v>
      </c>
      <c r="I18" s="2" t="s">
        <v>80</v>
      </c>
      <c r="J18" s="1">
        <v>580</v>
      </c>
      <c r="K18" s="1">
        <f>4*60+45</f>
        <v>285</v>
      </c>
      <c r="L18" s="1">
        <v>5</v>
      </c>
      <c r="M18" s="5" t="s">
        <v>441</v>
      </c>
    </row>
    <row r="19" spans="1:13" ht="16.05" customHeight="1">
      <c r="A19" s="2">
        <v>47757</v>
      </c>
      <c r="B19" s="2" t="s">
        <v>81</v>
      </c>
      <c r="C19" s="2" t="s">
        <v>13</v>
      </c>
      <c r="D19" s="2" t="s">
        <v>14</v>
      </c>
      <c r="E19" s="2" t="s">
        <v>59</v>
      </c>
      <c r="F19" s="2" t="s">
        <v>82</v>
      </c>
      <c r="G19" s="2" t="s">
        <v>83</v>
      </c>
      <c r="H19" s="2" t="s">
        <v>84</v>
      </c>
      <c r="I19" s="2" t="s">
        <v>85</v>
      </c>
      <c r="J19" s="1">
        <v>570</v>
      </c>
      <c r="K19" s="1">
        <f t="shared" si="1"/>
        <v>300</v>
      </c>
      <c r="L19" s="1">
        <v>6</v>
      </c>
      <c r="M19" s="5" t="s">
        <v>441</v>
      </c>
    </row>
    <row r="20" spans="1:13" ht="16.05" customHeight="1">
      <c r="A20" s="2">
        <v>47766</v>
      </c>
      <c r="B20" s="2" t="s">
        <v>86</v>
      </c>
      <c r="C20" s="2" t="s">
        <v>13</v>
      </c>
      <c r="D20" s="2" t="s">
        <v>14</v>
      </c>
      <c r="E20" s="2" t="s">
        <v>59</v>
      </c>
      <c r="F20" s="2" t="s">
        <v>87</v>
      </c>
      <c r="G20" s="2" t="s">
        <v>88</v>
      </c>
      <c r="H20" s="2" t="s">
        <v>84</v>
      </c>
      <c r="I20" s="2" t="s">
        <v>89</v>
      </c>
      <c r="J20" s="1">
        <v>560</v>
      </c>
      <c r="K20" s="1">
        <f t="shared" si="1"/>
        <v>300</v>
      </c>
      <c r="L20" s="1">
        <v>7</v>
      </c>
      <c r="M20" s="5" t="s">
        <v>441</v>
      </c>
    </row>
    <row r="21" spans="1:13" ht="16.05" customHeight="1">
      <c r="A21" s="2">
        <v>40736</v>
      </c>
      <c r="B21" s="2" t="s">
        <v>90</v>
      </c>
      <c r="C21" s="2" t="s">
        <v>13</v>
      </c>
      <c r="D21" s="2" t="s">
        <v>14</v>
      </c>
      <c r="E21" s="2" t="s">
        <v>59</v>
      </c>
      <c r="F21" s="2" t="s">
        <v>91</v>
      </c>
      <c r="G21" s="2" t="s">
        <v>79</v>
      </c>
      <c r="H21" s="2" t="s">
        <v>31</v>
      </c>
      <c r="I21" s="2" t="s">
        <v>92</v>
      </c>
      <c r="J21" s="1">
        <v>550</v>
      </c>
      <c r="K21" s="1">
        <f>4*60+37</f>
        <v>277</v>
      </c>
      <c r="L21" s="1">
        <v>8</v>
      </c>
      <c r="M21" s="5" t="s">
        <v>441</v>
      </c>
    </row>
    <row r="22" spans="1:13" ht="16.05" customHeight="1">
      <c r="A22" s="2">
        <v>46837</v>
      </c>
      <c r="B22" s="2" t="s">
        <v>93</v>
      </c>
      <c r="C22" s="2" t="s">
        <v>13</v>
      </c>
      <c r="D22" s="2" t="s">
        <v>14</v>
      </c>
      <c r="E22" s="2" t="s">
        <v>59</v>
      </c>
      <c r="F22" s="2" t="s">
        <v>94</v>
      </c>
      <c r="G22" s="2" t="s">
        <v>95</v>
      </c>
      <c r="H22" s="2" t="s">
        <v>96</v>
      </c>
      <c r="I22" s="2" t="s">
        <v>97</v>
      </c>
      <c r="J22" s="1">
        <v>550</v>
      </c>
      <c r="K22" s="1">
        <f>5*60+0</f>
        <v>300</v>
      </c>
      <c r="L22" s="1">
        <v>9</v>
      </c>
      <c r="M22" s="5" t="s">
        <v>441</v>
      </c>
    </row>
    <row r="23" spans="1:13" ht="16.05" customHeight="1">
      <c r="A23" s="2">
        <v>49256</v>
      </c>
      <c r="B23" s="2" t="s">
        <v>98</v>
      </c>
      <c r="C23" s="2" t="s">
        <v>13</v>
      </c>
      <c r="D23" s="2" t="s">
        <v>14</v>
      </c>
      <c r="E23" s="2" t="s">
        <v>59</v>
      </c>
      <c r="F23" s="2" t="s">
        <v>99</v>
      </c>
      <c r="G23" s="2" t="s">
        <v>100</v>
      </c>
      <c r="H23" s="2" t="s">
        <v>101</v>
      </c>
      <c r="I23" s="2" t="s">
        <v>102</v>
      </c>
      <c r="J23" s="1">
        <v>540</v>
      </c>
      <c r="K23" s="1">
        <f>4*60+21</f>
        <v>261</v>
      </c>
      <c r="L23" s="1">
        <v>10</v>
      </c>
      <c r="M23" s="5" t="s">
        <v>439</v>
      </c>
    </row>
    <row r="24" spans="1:13" ht="16.05" customHeight="1">
      <c r="A24" s="2">
        <v>47705</v>
      </c>
      <c r="B24" s="2" t="s">
        <v>103</v>
      </c>
      <c r="C24" s="2" t="s">
        <v>13</v>
      </c>
      <c r="D24" s="2" t="s">
        <v>14</v>
      </c>
      <c r="E24" s="2" t="s">
        <v>59</v>
      </c>
      <c r="F24" s="2" t="s">
        <v>104</v>
      </c>
      <c r="G24" s="2" t="s">
        <v>105</v>
      </c>
      <c r="H24" s="2" t="s">
        <v>62</v>
      </c>
      <c r="I24" s="2" t="s">
        <v>106</v>
      </c>
      <c r="J24" s="1">
        <v>540</v>
      </c>
      <c r="K24" s="1">
        <f>4*60+53</f>
        <v>293</v>
      </c>
      <c r="L24" s="1">
        <v>11</v>
      </c>
      <c r="M24" s="5" t="s">
        <v>439</v>
      </c>
    </row>
    <row r="25" spans="1:13" ht="16.05" customHeight="1">
      <c r="A25" s="2">
        <v>58864</v>
      </c>
      <c r="B25" s="2" t="s">
        <v>107</v>
      </c>
      <c r="C25" s="2" t="s">
        <v>13</v>
      </c>
      <c r="D25" s="2" t="s">
        <v>14</v>
      </c>
      <c r="E25" s="2" t="s">
        <v>59</v>
      </c>
      <c r="F25" s="2" t="s">
        <v>108</v>
      </c>
      <c r="G25" s="2" t="s">
        <v>109</v>
      </c>
      <c r="H25" s="2" t="s">
        <v>110</v>
      </c>
      <c r="I25" s="2" t="s">
        <v>111</v>
      </c>
      <c r="J25" s="1">
        <v>540</v>
      </c>
      <c r="K25" s="1">
        <f>5*60+50</f>
        <v>350</v>
      </c>
      <c r="L25" s="1">
        <v>12</v>
      </c>
      <c r="M25" s="5" t="s">
        <v>439</v>
      </c>
    </row>
    <row r="26" spans="1:13" ht="16.05" customHeight="1">
      <c r="A26" s="2">
        <v>40689</v>
      </c>
      <c r="B26" s="2" t="s">
        <v>112</v>
      </c>
      <c r="C26" s="2" t="s">
        <v>13</v>
      </c>
      <c r="D26" s="2" t="s">
        <v>14</v>
      </c>
      <c r="E26" s="2" t="s">
        <v>59</v>
      </c>
      <c r="F26" s="2" t="s">
        <v>113</v>
      </c>
      <c r="G26" s="2" t="s">
        <v>114</v>
      </c>
      <c r="H26" s="2" t="s">
        <v>115</v>
      </c>
      <c r="I26" s="2" t="s">
        <v>116</v>
      </c>
      <c r="J26" s="1">
        <v>530</v>
      </c>
      <c r="K26" s="1">
        <f>3*60+14</f>
        <v>194</v>
      </c>
      <c r="L26" s="1">
        <v>13</v>
      </c>
      <c r="M26" s="5" t="s">
        <v>439</v>
      </c>
    </row>
    <row r="27" spans="1:13" ht="16.05" customHeight="1">
      <c r="A27" s="2">
        <v>46253</v>
      </c>
      <c r="B27" s="2" t="s">
        <v>117</v>
      </c>
      <c r="C27" s="2" t="s">
        <v>13</v>
      </c>
      <c r="D27" s="2" t="s">
        <v>14</v>
      </c>
      <c r="E27" s="2" t="s">
        <v>59</v>
      </c>
      <c r="F27" s="2" t="s">
        <v>118</v>
      </c>
      <c r="G27" s="2" t="s">
        <v>119</v>
      </c>
      <c r="H27" s="2" t="s">
        <v>75</v>
      </c>
      <c r="I27" s="2" t="s">
        <v>120</v>
      </c>
      <c r="J27" s="1">
        <v>520</v>
      </c>
      <c r="K27" s="1">
        <f>4*60+46</f>
        <v>286</v>
      </c>
      <c r="L27" s="1">
        <v>14</v>
      </c>
      <c r="M27" s="5" t="s">
        <v>439</v>
      </c>
    </row>
    <row r="28" spans="1:13" ht="16.05" customHeight="1">
      <c r="A28" s="2">
        <v>49172</v>
      </c>
      <c r="B28" s="2" t="s">
        <v>121</v>
      </c>
      <c r="C28" s="2" t="s">
        <v>13</v>
      </c>
      <c r="D28" s="2" t="s">
        <v>14</v>
      </c>
      <c r="E28" s="2" t="s">
        <v>59</v>
      </c>
      <c r="F28" s="2" t="s">
        <v>122</v>
      </c>
      <c r="G28" s="2" t="s">
        <v>123</v>
      </c>
      <c r="H28" s="2" t="s">
        <v>101</v>
      </c>
      <c r="I28" s="2" t="s">
        <v>124</v>
      </c>
      <c r="J28" s="1">
        <v>510</v>
      </c>
      <c r="K28" s="1">
        <f>4*60+35</f>
        <v>275</v>
      </c>
      <c r="L28" s="1">
        <v>15</v>
      </c>
      <c r="M28" s="5" t="s">
        <v>439</v>
      </c>
    </row>
    <row r="29" spans="1:13" ht="16.05" customHeight="1">
      <c r="A29" s="2">
        <v>39796</v>
      </c>
      <c r="B29" s="2" t="s">
        <v>125</v>
      </c>
      <c r="C29" s="2" t="s">
        <v>13</v>
      </c>
      <c r="D29" s="2" t="s">
        <v>14</v>
      </c>
      <c r="E29" s="2" t="s">
        <v>59</v>
      </c>
      <c r="F29" s="2" t="s">
        <v>126</v>
      </c>
      <c r="G29" s="2" t="s">
        <v>127</v>
      </c>
      <c r="H29" s="2" t="s">
        <v>128</v>
      </c>
      <c r="I29" s="2" t="s">
        <v>129</v>
      </c>
      <c r="J29" s="1">
        <v>510</v>
      </c>
      <c r="K29" s="1">
        <f>4*60+46</f>
        <v>286</v>
      </c>
      <c r="L29" s="1">
        <v>16</v>
      </c>
      <c r="M29" s="5" t="s">
        <v>439</v>
      </c>
    </row>
    <row r="30" spans="1:13" ht="16.05" customHeight="1">
      <c r="A30" s="2">
        <v>58798</v>
      </c>
      <c r="B30" s="2" t="s">
        <v>130</v>
      </c>
      <c r="C30" s="2" t="s">
        <v>13</v>
      </c>
      <c r="D30" s="2" t="s">
        <v>14</v>
      </c>
      <c r="E30" s="2" t="s">
        <v>59</v>
      </c>
      <c r="F30" s="2" t="s">
        <v>131</v>
      </c>
      <c r="G30" s="2" t="s">
        <v>132</v>
      </c>
      <c r="H30" s="2" t="s">
        <v>31</v>
      </c>
      <c r="I30" s="2" t="s">
        <v>133</v>
      </c>
      <c r="J30" s="1">
        <v>490</v>
      </c>
      <c r="K30" s="1">
        <f>4*60+6</f>
        <v>246</v>
      </c>
      <c r="L30" s="1">
        <v>17</v>
      </c>
      <c r="M30" s="5" t="s">
        <v>439</v>
      </c>
    </row>
    <row r="31" spans="1:13" ht="16.05" customHeight="1">
      <c r="A31" s="2">
        <v>48008</v>
      </c>
      <c r="B31" s="2" t="s">
        <v>134</v>
      </c>
      <c r="C31" s="2" t="s">
        <v>13</v>
      </c>
      <c r="D31" s="2" t="s">
        <v>14</v>
      </c>
      <c r="E31" s="2" t="s">
        <v>59</v>
      </c>
      <c r="F31" s="2" t="s">
        <v>135</v>
      </c>
      <c r="G31" s="2" t="s">
        <v>136</v>
      </c>
      <c r="H31" s="2" t="s">
        <v>137</v>
      </c>
      <c r="I31" s="2" t="s">
        <v>138</v>
      </c>
      <c r="J31" s="1">
        <v>490</v>
      </c>
      <c r="K31" s="1">
        <f>4*60+20</f>
        <v>260</v>
      </c>
      <c r="L31" s="1">
        <v>18</v>
      </c>
      <c r="M31" s="5" t="s">
        <v>439</v>
      </c>
    </row>
    <row r="32" spans="1:13" ht="16.05" customHeight="1">
      <c r="A32" s="2">
        <v>49208</v>
      </c>
      <c r="B32" s="2" t="s">
        <v>139</v>
      </c>
      <c r="C32" s="2" t="s">
        <v>13</v>
      </c>
      <c r="D32" s="2" t="s">
        <v>14</v>
      </c>
      <c r="E32" s="2" t="s">
        <v>59</v>
      </c>
      <c r="F32" s="2" t="s">
        <v>140</v>
      </c>
      <c r="G32" s="2" t="s">
        <v>141</v>
      </c>
      <c r="H32" s="2" t="s">
        <v>101</v>
      </c>
      <c r="I32" s="2" t="s">
        <v>142</v>
      </c>
      <c r="J32" s="1">
        <v>490</v>
      </c>
      <c r="K32" s="1">
        <f>4*60+32</f>
        <v>272</v>
      </c>
      <c r="L32" s="1">
        <v>19</v>
      </c>
      <c r="M32" s="5" t="s">
        <v>439</v>
      </c>
    </row>
    <row r="33" spans="1:13" ht="16.05" customHeight="1">
      <c r="A33" s="2">
        <v>49221</v>
      </c>
      <c r="B33" s="2" t="s">
        <v>143</v>
      </c>
      <c r="C33" s="2" t="s">
        <v>13</v>
      </c>
      <c r="D33" s="2" t="s">
        <v>14</v>
      </c>
      <c r="E33" s="2" t="s">
        <v>59</v>
      </c>
      <c r="F33" s="2" t="s">
        <v>144</v>
      </c>
      <c r="G33" s="2" t="s">
        <v>145</v>
      </c>
      <c r="H33" s="2" t="s">
        <v>101</v>
      </c>
      <c r="I33" s="2" t="s">
        <v>146</v>
      </c>
      <c r="J33" s="1">
        <v>490</v>
      </c>
      <c r="K33" s="1">
        <f>4*60+36</f>
        <v>276</v>
      </c>
      <c r="L33" s="1">
        <v>20</v>
      </c>
      <c r="M33" s="5" t="s">
        <v>439</v>
      </c>
    </row>
    <row r="34" spans="1:13" ht="16.05" customHeight="1">
      <c r="A34" s="2">
        <v>46255</v>
      </c>
      <c r="B34" s="2" t="s">
        <v>147</v>
      </c>
      <c r="C34" s="2" t="s">
        <v>13</v>
      </c>
      <c r="D34" s="2" t="s">
        <v>14</v>
      </c>
      <c r="E34" s="2" t="s">
        <v>59</v>
      </c>
      <c r="F34" s="2" t="s">
        <v>148</v>
      </c>
      <c r="G34" s="2" t="s">
        <v>149</v>
      </c>
      <c r="H34" s="2" t="s">
        <v>150</v>
      </c>
      <c r="I34" s="2" t="s">
        <v>151</v>
      </c>
      <c r="J34" s="1">
        <v>490</v>
      </c>
      <c r="K34" s="1">
        <f>4*60+54</f>
        <v>294</v>
      </c>
      <c r="L34" s="1">
        <v>21</v>
      </c>
      <c r="M34" s="5" t="s">
        <v>439</v>
      </c>
    </row>
    <row r="35" spans="1:13" ht="16.05" customHeight="1">
      <c r="A35" s="2">
        <v>45667</v>
      </c>
      <c r="B35" s="2" t="s">
        <v>152</v>
      </c>
      <c r="C35" s="2" t="s">
        <v>13</v>
      </c>
      <c r="D35" s="2" t="s">
        <v>14</v>
      </c>
      <c r="E35" s="2" t="s">
        <v>59</v>
      </c>
      <c r="F35" s="2" t="s">
        <v>153</v>
      </c>
      <c r="G35" s="2" t="s">
        <v>154</v>
      </c>
      <c r="H35" s="2" t="s">
        <v>53</v>
      </c>
      <c r="I35" s="2" t="s">
        <v>155</v>
      </c>
      <c r="J35" s="1">
        <v>490</v>
      </c>
      <c r="K35" s="1">
        <f>4*60+56</f>
        <v>296</v>
      </c>
      <c r="L35" s="1">
        <v>22</v>
      </c>
      <c r="M35" s="5" t="s">
        <v>439</v>
      </c>
    </row>
    <row r="36" spans="1:13" ht="16.05" customHeight="1">
      <c r="A36" s="2">
        <v>40726</v>
      </c>
      <c r="B36" s="2" t="s">
        <v>156</v>
      </c>
      <c r="C36" s="2" t="s">
        <v>13</v>
      </c>
      <c r="D36" s="2" t="s">
        <v>14</v>
      </c>
      <c r="E36" s="2" t="s">
        <v>59</v>
      </c>
      <c r="F36" s="2" t="s">
        <v>157</v>
      </c>
      <c r="G36" s="2" t="s">
        <v>79</v>
      </c>
      <c r="H36" s="2" t="s">
        <v>31</v>
      </c>
      <c r="I36" s="2" t="s">
        <v>158</v>
      </c>
      <c r="J36" s="1">
        <v>480</v>
      </c>
      <c r="K36" s="1">
        <f>4*60+2</f>
        <v>242</v>
      </c>
      <c r="L36" s="1">
        <v>23</v>
      </c>
      <c r="M36" s="5" t="s">
        <v>439</v>
      </c>
    </row>
    <row r="37" spans="1:13" ht="16.05" customHeight="1">
      <c r="A37" s="2">
        <v>45645</v>
      </c>
      <c r="B37" s="2" t="s">
        <v>159</v>
      </c>
      <c r="C37" s="2" t="s">
        <v>13</v>
      </c>
      <c r="D37" s="2" t="s">
        <v>14</v>
      </c>
      <c r="E37" s="2" t="s">
        <v>59</v>
      </c>
      <c r="F37" s="2" t="s">
        <v>160</v>
      </c>
      <c r="G37" s="2" t="s">
        <v>161</v>
      </c>
      <c r="H37" s="2" t="s">
        <v>115</v>
      </c>
      <c r="I37" s="2" t="s">
        <v>162</v>
      </c>
      <c r="J37" s="1">
        <v>480</v>
      </c>
      <c r="K37" s="1">
        <f>4*60+42</f>
        <v>282</v>
      </c>
      <c r="L37" s="1">
        <v>24</v>
      </c>
      <c r="M37" s="5" t="s">
        <v>439</v>
      </c>
    </row>
    <row r="38" spans="1:13" ht="16.05" customHeight="1">
      <c r="A38" s="2">
        <v>46257</v>
      </c>
      <c r="B38" s="2" t="s">
        <v>163</v>
      </c>
      <c r="C38" s="2" t="s">
        <v>13</v>
      </c>
      <c r="D38" s="2" t="s">
        <v>14</v>
      </c>
      <c r="E38" s="2" t="s">
        <v>59</v>
      </c>
      <c r="F38" s="2" t="s">
        <v>164</v>
      </c>
      <c r="G38" s="2" t="s">
        <v>165</v>
      </c>
      <c r="H38" s="2" t="s">
        <v>150</v>
      </c>
      <c r="I38" s="2" t="s">
        <v>166</v>
      </c>
      <c r="J38" s="1">
        <v>480</v>
      </c>
      <c r="K38" s="1">
        <f>4*60+52</f>
        <v>292</v>
      </c>
      <c r="L38" s="1">
        <v>25</v>
      </c>
      <c r="M38" s="5" t="s">
        <v>439</v>
      </c>
    </row>
    <row r="39" spans="1:13" ht="16.05" customHeight="1">
      <c r="A39" s="2">
        <v>47736</v>
      </c>
      <c r="B39" s="2" t="s">
        <v>167</v>
      </c>
      <c r="C39" s="2" t="s">
        <v>13</v>
      </c>
      <c r="D39" s="2" t="s">
        <v>14</v>
      </c>
      <c r="E39" s="2" t="s">
        <v>59</v>
      </c>
      <c r="F39" s="2" t="s">
        <v>168</v>
      </c>
      <c r="G39" s="2" t="s">
        <v>169</v>
      </c>
      <c r="H39" s="2" t="s">
        <v>84</v>
      </c>
      <c r="I39" s="2" t="s">
        <v>170</v>
      </c>
      <c r="J39" s="1">
        <v>480</v>
      </c>
      <c r="K39" s="1">
        <f>5*60+0</f>
        <v>300</v>
      </c>
      <c r="L39" s="1">
        <v>26</v>
      </c>
      <c r="M39" s="5" t="s">
        <v>439</v>
      </c>
    </row>
    <row r="40" spans="1:13" ht="16.05" customHeight="1">
      <c r="A40" s="2">
        <v>40740</v>
      </c>
      <c r="B40" s="2" t="s">
        <v>171</v>
      </c>
      <c r="C40" s="2" t="s">
        <v>13</v>
      </c>
      <c r="D40" s="2" t="s">
        <v>14</v>
      </c>
      <c r="E40" s="2" t="s">
        <v>59</v>
      </c>
      <c r="F40" s="2" t="s">
        <v>172</v>
      </c>
      <c r="G40" s="2" t="s">
        <v>79</v>
      </c>
      <c r="H40" s="2" t="s">
        <v>31</v>
      </c>
      <c r="I40" s="2" t="s">
        <v>173</v>
      </c>
      <c r="J40" s="1">
        <v>470</v>
      </c>
      <c r="K40" s="1">
        <f>3*60+42</f>
        <v>222</v>
      </c>
      <c r="L40" s="1">
        <v>27</v>
      </c>
      <c r="M40" s="5" t="s">
        <v>439</v>
      </c>
    </row>
    <row r="41" spans="1:13" ht="16.05" customHeight="1">
      <c r="A41" s="2">
        <v>47734</v>
      </c>
      <c r="B41" s="2" t="s">
        <v>174</v>
      </c>
      <c r="C41" s="2" t="s">
        <v>13</v>
      </c>
      <c r="D41" s="2" t="s">
        <v>14</v>
      </c>
      <c r="E41" s="2" t="s">
        <v>59</v>
      </c>
      <c r="F41" s="2" t="s">
        <v>175</v>
      </c>
      <c r="G41" s="2" t="s">
        <v>176</v>
      </c>
      <c r="H41" s="2" t="s">
        <v>177</v>
      </c>
      <c r="I41" s="2" t="s">
        <v>178</v>
      </c>
      <c r="J41" s="1">
        <v>470</v>
      </c>
      <c r="K41" s="1">
        <f>4*60+53</f>
        <v>293</v>
      </c>
      <c r="L41" s="1">
        <v>28</v>
      </c>
      <c r="M41" s="5" t="s">
        <v>439</v>
      </c>
    </row>
    <row r="42" spans="1:13" ht="16.05" customHeight="1">
      <c r="A42" s="2">
        <v>47594</v>
      </c>
      <c r="B42" s="2" t="s">
        <v>179</v>
      </c>
      <c r="C42" s="2" t="s">
        <v>13</v>
      </c>
      <c r="D42" s="2" t="s">
        <v>14</v>
      </c>
      <c r="E42" s="2" t="s">
        <v>59</v>
      </c>
      <c r="F42" s="2" t="s">
        <v>180</v>
      </c>
      <c r="G42" s="2" t="s">
        <v>181</v>
      </c>
      <c r="H42" s="2" t="s">
        <v>182</v>
      </c>
      <c r="I42" s="2" t="s">
        <v>183</v>
      </c>
      <c r="J42" s="1">
        <v>440</v>
      </c>
      <c r="K42" s="1">
        <f>4*60+42</f>
        <v>282</v>
      </c>
      <c r="L42" s="1">
        <v>29</v>
      </c>
      <c r="M42" s="5" t="s">
        <v>439</v>
      </c>
    </row>
    <row r="43" spans="1:13" ht="16.05" customHeight="1">
      <c r="A43" s="2">
        <v>47712</v>
      </c>
      <c r="B43" s="2" t="s">
        <v>184</v>
      </c>
      <c r="C43" s="2" t="s">
        <v>13</v>
      </c>
      <c r="D43" s="2" t="s">
        <v>14</v>
      </c>
      <c r="E43" s="2" t="s">
        <v>59</v>
      </c>
      <c r="F43" s="2" t="s">
        <v>185</v>
      </c>
      <c r="G43" s="2" t="s">
        <v>186</v>
      </c>
      <c r="H43" s="2" t="s">
        <v>84</v>
      </c>
      <c r="I43" s="2" t="s">
        <v>187</v>
      </c>
      <c r="J43" s="1">
        <v>440</v>
      </c>
      <c r="K43" s="1">
        <f>5*60+0</f>
        <v>300</v>
      </c>
      <c r="L43" s="1">
        <v>30</v>
      </c>
      <c r="M43" s="5" t="s">
        <v>442</v>
      </c>
    </row>
    <row r="44" spans="1:13" ht="16.05" customHeight="1">
      <c r="A44" s="2">
        <v>47575</v>
      </c>
      <c r="B44" s="2" t="s">
        <v>188</v>
      </c>
      <c r="C44" s="2" t="s">
        <v>13</v>
      </c>
      <c r="D44" s="2" t="s">
        <v>14</v>
      </c>
      <c r="E44" s="2" t="s">
        <v>59</v>
      </c>
      <c r="F44" s="2" t="s">
        <v>189</v>
      </c>
      <c r="G44" s="2" t="s">
        <v>190</v>
      </c>
      <c r="H44" s="2" t="s">
        <v>182</v>
      </c>
      <c r="I44" s="2" t="s">
        <v>191</v>
      </c>
      <c r="J44" s="1">
        <v>430</v>
      </c>
      <c r="K44" s="1">
        <f>4*60+23</f>
        <v>263</v>
      </c>
      <c r="L44" s="1">
        <v>31</v>
      </c>
      <c r="M44" s="5" t="s">
        <v>442</v>
      </c>
    </row>
    <row r="45" spans="1:13" ht="16.05" customHeight="1">
      <c r="A45" s="2">
        <v>45644</v>
      </c>
      <c r="B45" s="2" t="s">
        <v>192</v>
      </c>
      <c r="C45" s="2" t="s">
        <v>13</v>
      </c>
      <c r="D45" s="2" t="s">
        <v>14</v>
      </c>
      <c r="E45" s="2" t="s">
        <v>59</v>
      </c>
      <c r="F45" s="2" t="s">
        <v>193</v>
      </c>
      <c r="G45" s="2" t="s">
        <v>194</v>
      </c>
      <c r="H45" s="2" t="s">
        <v>115</v>
      </c>
      <c r="I45" s="2" t="s">
        <v>195</v>
      </c>
      <c r="J45" s="1">
        <v>430</v>
      </c>
      <c r="K45" s="1">
        <f>4*60+42</f>
        <v>282</v>
      </c>
      <c r="L45" s="1">
        <v>32</v>
      </c>
      <c r="M45" s="5" t="s">
        <v>442</v>
      </c>
    </row>
    <row r="46" spans="1:13" ht="16.05" customHeight="1">
      <c r="A46" s="2">
        <v>40731</v>
      </c>
      <c r="B46" s="2" t="s">
        <v>196</v>
      </c>
      <c r="C46" s="2" t="s">
        <v>13</v>
      </c>
      <c r="D46" s="2" t="s">
        <v>14</v>
      </c>
      <c r="E46" s="2" t="s">
        <v>59</v>
      </c>
      <c r="F46" s="2" t="s">
        <v>197</v>
      </c>
      <c r="G46" s="2" t="s">
        <v>79</v>
      </c>
      <c r="H46" s="2" t="s">
        <v>31</v>
      </c>
      <c r="I46" s="2" t="s">
        <v>198</v>
      </c>
      <c r="J46" s="1">
        <v>420</v>
      </c>
      <c r="K46" s="1">
        <f>3*60+45</f>
        <v>225</v>
      </c>
      <c r="L46" s="1">
        <v>33</v>
      </c>
      <c r="M46" s="5" t="s">
        <v>442</v>
      </c>
    </row>
    <row r="47" spans="1:13" ht="16.05" customHeight="1">
      <c r="A47" s="2">
        <v>47729</v>
      </c>
      <c r="B47" s="2" t="s">
        <v>199</v>
      </c>
      <c r="C47" s="2" t="s">
        <v>13</v>
      </c>
      <c r="D47" s="2" t="s">
        <v>14</v>
      </c>
      <c r="E47" s="2" t="s">
        <v>59</v>
      </c>
      <c r="F47" s="2" t="s">
        <v>200</v>
      </c>
      <c r="G47" s="2" t="s">
        <v>201</v>
      </c>
      <c r="H47" s="2" t="s">
        <v>177</v>
      </c>
      <c r="I47" s="2" t="s">
        <v>202</v>
      </c>
      <c r="J47" s="1">
        <v>390</v>
      </c>
      <c r="K47" s="1">
        <f>4*60+51</f>
        <v>291</v>
      </c>
      <c r="L47" s="1">
        <v>34</v>
      </c>
      <c r="M47" s="5" t="s">
        <v>442</v>
      </c>
    </row>
    <row r="48" spans="1:13" ht="16.05" customHeight="1">
      <c r="A48" s="2">
        <v>39740</v>
      </c>
      <c r="B48" s="2" t="s">
        <v>203</v>
      </c>
      <c r="C48" s="2" t="s">
        <v>13</v>
      </c>
      <c r="D48" s="2" t="s">
        <v>14</v>
      </c>
      <c r="E48" s="2" t="s">
        <v>59</v>
      </c>
      <c r="F48" s="2" t="s">
        <v>204</v>
      </c>
      <c r="G48" s="2" t="s">
        <v>205</v>
      </c>
      <c r="H48" s="2" t="s">
        <v>206</v>
      </c>
      <c r="I48" s="2" t="s">
        <v>207</v>
      </c>
      <c r="J48" s="1">
        <v>340</v>
      </c>
      <c r="K48" s="1">
        <f>4*60+57</f>
        <v>297</v>
      </c>
      <c r="L48" s="1">
        <v>35</v>
      </c>
      <c r="M48" s="5" t="s">
        <v>442</v>
      </c>
    </row>
    <row r="49" spans="1:13" ht="16.05" customHeight="1">
      <c r="A49" s="2">
        <v>48038</v>
      </c>
      <c r="B49" s="2" t="s">
        <v>208</v>
      </c>
      <c r="C49" s="2" t="s">
        <v>13</v>
      </c>
      <c r="D49" s="2" t="s">
        <v>14</v>
      </c>
      <c r="E49" s="2" t="s">
        <v>59</v>
      </c>
      <c r="F49" s="2" t="s">
        <v>209</v>
      </c>
      <c r="G49" s="2" t="s">
        <v>210</v>
      </c>
      <c r="H49" s="2" t="s">
        <v>137</v>
      </c>
      <c r="I49" s="2" t="s">
        <v>211</v>
      </c>
      <c r="J49" s="1">
        <v>340</v>
      </c>
      <c r="K49" s="1">
        <f>5*60+0</f>
        <v>300</v>
      </c>
      <c r="L49" s="1">
        <v>36</v>
      </c>
      <c r="M49" s="5" t="s">
        <v>442</v>
      </c>
    </row>
    <row r="50" spans="1:13" ht="16.05" customHeight="1">
      <c r="A50" s="2">
        <v>40734</v>
      </c>
      <c r="B50" s="2" t="s">
        <v>212</v>
      </c>
      <c r="C50" s="2" t="s">
        <v>13</v>
      </c>
      <c r="D50" s="2" t="s">
        <v>14</v>
      </c>
      <c r="E50" s="2" t="s">
        <v>59</v>
      </c>
      <c r="F50" s="2" t="s">
        <v>213</v>
      </c>
      <c r="G50" s="2" t="s">
        <v>79</v>
      </c>
      <c r="H50" s="2" t="s">
        <v>31</v>
      </c>
      <c r="I50" s="2" t="s">
        <v>214</v>
      </c>
      <c r="J50" s="1">
        <v>330</v>
      </c>
      <c r="K50" s="1">
        <f>3*60+45</f>
        <v>225</v>
      </c>
      <c r="L50" s="1">
        <v>37</v>
      </c>
      <c r="M50" s="5" t="s">
        <v>442</v>
      </c>
    </row>
    <row r="51" spans="1:13" ht="16.05" customHeight="1">
      <c r="A51" s="2">
        <v>50480</v>
      </c>
      <c r="B51" s="2" t="s">
        <v>215</v>
      </c>
      <c r="C51" s="2" t="s">
        <v>13</v>
      </c>
      <c r="D51" s="2" t="s">
        <v>14</v>
      </c>
      <c r="E51" s="2" t="s">
        <v>59</v>
      </c>
      <c r="F51" s="2" t="s">
        <v>216</v>
      </c>
      <c r="G51" s="2" t="s">
        <v>217</v>
      </c>
      <c r="H51" s="2" t="s">
        <v>218</v>
      </c>
      <c r="I51" s="2" t="s">
        <v>219</v>
      </c>
      <c r="J51" s="1">
        <v>330</v>
      </c>
      <c r="K51" s="1">
        <f>4*60+3</f>
        <v>243</v>
      </c>
      <c r="L51" s="1">
        <v>38</v>
      </c>
      <c r="M51" s="5" t="s">
        <v>442</v>
      </c>
    </row>
    <row r="52" spans="1:13" ht="16.05" customHeight="1">
      <c r="A52" s="2">
        <v>47727</v>
      </c>
      <c r="B52" s="2" t="s">
        <v>220</v>
      </c>
      <c r="C52" s="2" t="s">
        <v>13</v>
      </c>
      <c r="D52" s="2" t="s">
        <v>14</v>
      </c>
      <c r="E52" s="2" t="s">
        <v>59</v>
      </c>
      <c r="F52" s="2" t="s">
        <v>221</v>
      </c>
      <c r="G52" s="2" t="s">
        <v>222</v>
      </c>
      <c r="H52" s="2" t="s">
        <v>84</v>
      </c>
      <c r="I52" s="2" t="s">
        <v>223</v>
      </c>
      <c r="J52" s="1">
        <v>320</v>
      </c>
      <c r="K52" s="1">
        <f>5*60+0</f>
        <v>300</v>
      </c>
      <c r="L52" s="1">
        <v>39</v>
      </c>
      <c r="M52" s="5" t="s">
        <v>442</v>
      </c>
    </row>
    <row r="53" spans="1:13" ht="16.05" customHeight="1">
      <c r="A53" s="2">
        <v>50477</v>
      </c>
      <c r="B53" s="2" t="s">
        <v>224</v>
      </c>
      <c r="C53" s="2" t="s">
        <v>13</v>
      </c>
      <c r="D53" s="2" t="s">
        <v>14</v>
      </c>
      <c r="E53" s="2" t="s">
        <v>59</v>
      </c>
      <c r="F53" s="2" t="s">
        <v>225</v>
      </c>
      <c r="G53" s="2" t="s">
        <v>226</v>
      </c>
      <c r="H53" s="2" t="s">
        <v>218</v>
      </c>
      <c r="I53" s="2" t="s">
        <v>227</v>
      </c>
      <c r="J53" s="1">
        <v>310</v>
      </c>
      <c r="K53" s="1">
        <f>5*60+30</f>
        <v>330</v>
      </c>
      <c r="L53" s="1">
        <v>40</v>
      </c>
      <c r="M53" s="5" t="s">
        <v>442</v>
      </c>
    </row>
    <row r="54" spans="1:13" ht="16.05" customHeight="1">
      <c r="A54" s="2">
        <v>47610</v>
      </c>
      <c r="B54" s="2" t="s">
        <v>228</v>
      </c>
      <c r="C54" s="2" t="s">
        <v>13</v>
      </c>
      <c r="D54" s="2" t="s">
        <v>14</v>
      </c>
      <c r="E54" s="2" t="s">
        <v>59</v>
      </c>
      <c r="F54" s="2" t="s">
        <v>229</v>
      </c>
      <c r="G54" s="2" t="s">
        <v>230</v>
      </c>
      <c r="H54" s="2" t="s">
        <v>182</v>
      </c>
      <c r="I54" s="2" t="s">
        <v>231</v>
      </c>
      <c r="J54" s="1">
        <v>300</v>
      </c>
      <c r="K54" s="1">
        <f>4*60+39</f>
        <v>279</v>
      </c>
      <c r="L54" s="1">
        <v>41</v>
      </c>
      <c r="M54" s="5" t="s">
        <v>442</v>
      </c>
    </row>
    <row r="55" spans="1:13" ht="16.05" customHeight="1">
      <c r="A55" s="2">
        <v>45674</v>
      </c>
      <c r="B55" s="2" t="s">
        <v>232</v>
      </c>
      <c r="C55" s="2" t="s">
        <v>13</v>
      </c>
      <c r="D55" s="2" t="s">
        <v>14</v>
      </c>
      <c r="E55" s="2" t="s">
        <v>59</v>
      </c>
      <c r="F55" s="2" t="s">
        <v>233</v>
      </c>
      <c r="G55" s="2" t="s">
        <v>234</v>
      </c>
      <c r="H55" s="2" t="s">
        <v>53</v>
      </c>
      <c r="I55" s="2" t="s">
        <v>235</v>
      </c>
      <c r="J55" s="1">
        <v>290</v>
      </c>
      <c r="K55" s="1">
        <f>4*60+58</f>
        <v>298</v>
      </c>
      <c r="L55" s="1">
        <v>42</v>
      </c>
      <c r="M55" s="5" t="s">
        <v>442</v>
      </c>
    </row>
    <row r="56" spans="1:13" ht="16.05" customHeight="1">
      <c r="A56" s="2">
        <v>51073</v>
      </c>
      <c r="B56" s="2" t="s">
        <v>236</v>
      </c>
      <c r="C56" s="2" t="s">
        <v>13</v>
      </c>
      <c r="D56" s="2" t="s">
        <v>14</v>
      </c>
      <c r="E56" s="2" t="s">
        <v>59</v>
      </c>
      <c r="F56" s="2" t="s">
        <v>237</v>
      </c>
      <c r="G56" s="2" t="s">
        <v>238</v>
      </c>
      <c r="H56" s="2" t="s">
        <v>239</v>
      </c>
      <c r="I56" s="2" t="s">
        <v>240</v>
      </c>
      <c r="J56" s="1">
        <v>280</v>
      </c>
      <c r="K56" s="1">
        <f>5*60+29</f>
        <v>329</v>
      </c>
      <c r="L56" s="1">
        <v>43</v>
      </c>
      <c r="M56" s="5" t="s">
        <v>442</v>
      </c>
    </row>
    <row r="57" spans="1:13" ht="16.05" customHeight="1">
      <c r="A57" s="2">
        <v>47745</v>
      </c>
      <c r="B57" s="2" t="s">
        <v>241</v>
      </c>
      <c r="C57" s="2" t="s">
        <v>13</v>
      </c>
      <c r="D57" s="2" t="s">
        <v>14</v>
      </c>
      <c r="E57" s="2" t="s">
        <v>59</v>
      </c>
      <c r="F57" s="2" t="s">
        <v>242</v>
      </c>
      <c r="G57" s="2" t="s">
        <v>243</v>
      </c>
      <c r="H57" s="2" t="s">
        <v>84</v>
      </c>
      <c r="I57" s="2" t="s">
        <v>244</v>
      </c>
      <c r="J57" s="1">
        <v>260</v>
      </c>
      <c r="K57" s="1">
        <f t="shared" ref="K57:K59" si="2">5*60+0</f>
        <v>300</v>
      </c>
      <c r="L57" s="1">
        <v>44</v>
      </c>
      <c r="M57" s="5" t="s">
        <v>442</v>
      </c>
    </row>
    <row r="58" spans="1:13" ht="16.05" customHeight="1">
      <c r="A58" s="2">
        <v>46851</v>
      </c>
      <c r="B58" s="2" t="s">
        <v>245</v>
      </c>
      <c r="C58" s="2" t="s">
        <v>13</v>
      </c>
      <c r="D58" s="2" t="s">
        <v>14</v>
      </c>
      <c r="E58" s="2" t="s">
        <v>59</v>
      </c>
      <c r="F58" s="2" t="s">
        <v>246</v>
      </c>
      <c r="G58" s="2" t="s">
        <v>95</v>
      </c>
      <c r="H58" s="2" t="s">
        <v>96</v>
      </c>
      <c r="I58" s="2" t="s">
        <v>247</v>
      </c>
      <c r="J58" s="1">
        <v>220</v>
      </c>
      <c r="K58" s="1">
        <f t="shared" si="2"/>
        <v>300</v>
      </c>
      <c r="L58" s="1">
        <v>45</v>
      </c>
      <c r="M58" s="5" t="s">
        <v>442</v>
      </c>
    </row>
    <row r="59" spans="1:13" ht="16.05" customHeight="1">
      <c r="A59" s="2">
        <v>47699</v>
      </c>
      <c r="B59" s="2" t="s">
        <v>248</v>
      </c>
      <c r="C59" s="2" t="s">
        <v>13</v>
      </c>
      <c r="D59" s="2" t="s">
        <v>14</v>
      </c>
      <c r="E59" s="2" t="s">
        <v>59</v>
      </c>
      <c r="F59" s="2" t="s">
        <v>249</v>
      </c>
      <c r="G59" s="2" t="s">
        <v>250</v>
      </c>
      <c r="H59" s="2" t="s">
        <v>84</v>
      </c>
      <c r="I59" s="2" t="s">
        <v>251</v>
      </c>
      <c r="J59" s="1">
        <v>210</v>
      </c>
      <c r="K59" s="1">
        <f t="shared" si="2"/>
        <v>300</v>
      </c>
      <c r="L59" s="1">
        <v>46</v>
      </c>
      <c r="M59" s="5" t="s">
        <v>442</v>
      </c>
    </row>
    <row r="60" spans="1:13" ht="16.05" customHeight="1">
      <c r="A60" s="2">
        <v>39782</v>
      </c>
      <c r="B60" s="2" t="s">
        <v>252</v>
      </c>
      <c r="C60" s="2" t="s">
        <v>13</v>
      </c>
      <c r="D60" s="2" t="s">
        <v>14</v>
      </c>
      <c r="E60" s="2" t="s">
        <v>59</v>
      </c>
      <c r="F60" s="2" t="s">
        <v>253</v>
      </c>
      <c r="G60" s="2" t="s">
        <v>254</v>
      </c>
      <c r="H60" s="2" t="s">
        <v>206</v>
      </c>
      <c r="I60" s="2" t="s">
        <v>255</v>
      </c>
      <c r="J60" s="1">
        <v>200</v>
      </c>
      <c r="K60" s="1">
        <f>3*60+38</f>
        <v>218</v>
      </c>
      <c r="L60" s="1">
        <v>47</v>
      </c>
      <c r="M60" s="5" t="s">
        <v>442</v>
      </c>
    </row>
    <row r="61" spans="1:13" ht="16.05" customHeight="1">
      <c r="A61" s="2">
        <v>39822</v>
      </c>
      <c r="B61" s="2" t="s">
        <v>256</v>
      </c>
      <c r="C61" s="2" t="s">
        <v>13</v>
      </c>
      <c r="D61" s="2" t="s">
        <v>14</v>
      </c>
      <c r="E61" s="2" t="s">
        <v>59</v>
      </c>
      <c r="F61" s="2" t="s">
        <v>257</v>
      </c>
      <c r="G61" s="2" t="s">
        <v>258</v>
      </c>
      <c r="H61" s="2" t="s">
        <v>128</v>
      </c>
      <c r="I61" s="2" t="s">
        <v>259</v>
      </c>
      <c r="J61" s="1">
        <v>190</v>
      </c>
      <c r="K61" s="1">
        <f>5*60+20</f>
        <v>320</v>
      </c>
      <c r="L61" s="1">
        <v>48</v>
      </c>
      <c r="M61" s="5" t="s">
        <v>442</v>
      </c>
    </row>
    <row r="62" spans="1:13" ht="16.05" customHeight="1">
      <c r="A62" s="2">
        <v>47773</v>
      </c>
      <c r="B62" s="2" t="s">
        <v>260</v>
      </c>
      <c r="C62" s="2" t="s">
        <v>13</v>
      </c>
      <c r="D62" s="2" t="s">
        <v>14</v>
      </c>
      <c r="E62" s="2" t="s">
        <v>59</v>
      </c>
      <c r="F62" s="2" t="s">
        <v>261</v>
      </c>
      <c r="G62" s="2" t="s">
        <v>262</v>
      </c>
      <c r="H62" s="2" t="s">
        <v>84</v>
      </c>
      <c r="I62" s="2" t="s">
        <v>263</v>
      </c>
      <c r="J62" s="1">
        <v>160</v>
      </c>
      <c r="K62" s="1">
        <f t="shared" ref="K62:K67" si="3">5*60+0</f>
        <v>300</v>
      </c>
      <c r="L62" s="1">
        <v>49</v>
      </c>
      <c r="M62" s="5" t="s">
        <v>442</v>
      </c>
    </row>
    <row r="63" spans="1:13" ht="16.05" customHeight="1">
      <c r="A63" s="2">
        <v>46810</v>
      </c>
      <c r="B63" s="2" t="s">
        <v>264</v>
      </c>
      <c r="C63" s="2" t="s">
        <v>13</v>
      </c>
      <c r="D63" s="2" t="s">
        <v>14</v>
      </c>
      <c r="E63" s="2" t="s">
        <v>59</v>
      </c>
      <c r="F63" s="2" t="s">
        <v>265</v>
      </c>
      <c r="G63" s="2" t="s">
        <v>95</v>
      </c>
      <c r="H63" s="2" t="s">
        <v>96</v>
      </c>
      <c r="I63" s="2" t="s">
        <v>266</v>
      </c>
      <c r="J63" s="1">
        <v>140</v>
      </c>
      <c r="K63" s="1">
        <f>4*60+56</f>
        <v>296</v>
      </c>
      <c r="L63" s="1">
        <v>50</v>
      </c>
      <c r="M63" s="5" t="s">
        <v>442</v>
      </c>
    </row>
    <row r="64" spans="1:13" ht="16.05" customHeight="1">
      <c r="A64" s="2">
        <v>51076</v>
      </c>
      <c r="B64" s="2" t="s">
        <v>267</v>
      </c>
      <c r="C64" s="2" t="s">
        <v>13</v>
      </c>
      <c r="D64" s="2" t="s">
        <v>14</v>
      </c>
      <c r="E64" s="2" t="s">
        <v>59</v>
      </c>
      <c r="F64" s="2" t="s">
        <v>268</v>
      </c>
      <c r="G64" s="2" t="s">
        <v>269</v>
      </c>
      <c r="H64" s="2" t="s">
        <v>239</v>
      </c>
      <c r="I64" s="2" t="s">
        <v>270</v>
      </c>
      <c r="J64" s="1">
        <v>120</v>
      </c>
      <c r="K64" s="1">
        <f>6*60+5</f>
        <v>365</v>
      </c>
      <c r="L64" s="1">
        <v>51</v>
      </c>
      <c r="M64" s="5" t="s">
        <v>442</v>
      </c>
    </row>
    <row r="65" spans="1:13" ht="16.05" customHeight="1">
      <c r="A65" s="2">
        <v>51081</v>
      </c>
      <c r="B65" s="2" t="s">
        <v>271</v>
      </c>
      <c r="C65" s="2" t="s">
        <v>13</v>
      </c>
      <c r="D65" s="2" t="s">
        <v>14</v>
      </c>
      <c r="E65" s="2" t="s">
        <v>59</v>
      </c>
      <c r="F65" s="2" t="s">
        <v>272</v>
      </c>
      <c r="G65" s="2" t="s">
        <v>273</v>
      </c>
      <c r="H65" s="2" t="s">
        <v>239</v>
      </c>
      <c r="I65" s="2" t="s">
        <v>274</v>
      </c>
      <c r="J65" s="1">
        <v>60</v>
      </c>
      <c r="K65" s="1">
        <f>7*60+40</f>
        <v>460</v>
      </c>
      <c r="L65" s="1">
        <v>52</v>
      </c>
      <c r="M65" s="5" t="s">
        <v>442</v>
      </c>
    </row>
    <row r="66" spans="1:13" ht="16.05" customHeight="1">
      <c r="A66" s="2">
        <v>48057</v>
      </c>
      <c r="B66" s="2" t="s">
        <v>275</v>
      </c>
      <c r="C66" s="2" t="s">
        <v>13</v>
      </c>
      <c r="D66" s="2" t="s">
        <v>14</v>
      </c>
      <c r="E66" s="2" t="s">
        <v>59</v>
      </c>
      <c r="F66" s="2" t="s">
        <v>276</v>
      </c>
      <c r="G66" s="2" t="s">
        <v>277</v>
      </c>
      <c r="H66" s="2" t="s">
        <v>137</v>
      </c>
      <c r="I66" s="2" t="s">
        <v>278</v>
      </c>
      <c r="J66" s="1">
        <v>50</v>
      </c>
      <c r="K66" s="1">
        <f t="shared" si="3"/>
        <v>300</v>
      </c>
      <c r="L66" s="1">
        <v>53</v>
      </c>
      <c r="M66" s="5" t="s">
        <v>442</v>
      </c>
    </row>
    <row r="67" spans="1:13" ht="16.05" customHeight="1">
      <c r="A67" s="2">
        <v>48843</v>
      </c>
      <c r="B67" s="2" t="s">
        <v>279</v>
      </c>
      <c r="C67" s="2" t="s">
        <v>13</v>
      </c>
      <c r="D67" s="2" t="s">
        <v>14</v>
      </c>
      <c r="E67" s="2" t="s">
        <v>59</v>
      </c>
      <c r="F67" s="2" t="s">
        <v>280</v>
      </c>
      <c r="G67" s="2" t="s">
        <v>22</v>
      </c>
      <c r="H67" s="2" t="s">
        <v>18</v>
      </c>
      <c r="I67" s="2" t="s">
        <v>281</v>
      </c>
      <c r="J67" s="1">
        <v>40</v>
      </c>
      <c r="K67" s="1">
        <f t="shared" si="3"/>
        <v>300</v>
      </c>
      <c r="L67" s="1">
        <v>54</v>
      </c>
      <c r="M67" s="5" t="s">
        <v>442</v>
      </c>
    </row>
    <row r="68" spans="1:13" ht="16.05" customHeight="1">
      <c r="A68" s="2">
        <v>58953</v>
      </c>
      <c r="B68" s="2" t="s">
        <v>282</v>
      </c>
      <c r="C68" s="2" t="s">
        <v>13</v>
      </c>
      <c r="D68" s="2" t="s">
        <v>14</v>
      </c>
      <c r="E68" s="2" t="s">
        <v>59</v>
      </c>
      <c r="F68" s="2" t="s">
        <v>283</v>
      </c>
      <c r="G68" s="2" t="s">
        <v>22</v>
      </c>
      <c r="H68" s="2" t="s">
        <v>18</v>
      </c>
      <c r="I68" s="2" t="s">
        <v>284</v>
      </c>
      <c r="J68" s="1">
        <v>40</v>
      </c>
      <c r="K68" s="1">
        <f>5*60+40</f>
        <v>340</v>
      </c>
      <c r="L68" s="1">
        <v>55</v>
      </c>
      <c r="M68" s="5" t="s">
        <v>442</v>
      </c>
    </row>
    <row r="69" spans="1:13" ht="16.05" customHeight="1">
      <c r="A69" s="2">
        <v>59026</v>
      </c>
      <c r="B69" s="2" t="s">
        <v>285</v>
      </c>
      <c r="C69" s="2" t="s">
        <v>13</v>
      </c>
      <c r="D69" s="2" t="s">
        <v>14</v>
      </c>
      <c r="E69" s="2" t="s">
        <v>59</v>
      </c>
      <c r="F69" s="2" t="s">
        <v>286</v>
      </c>
      <c r="G69" s="2" t="s">
        <v>22</v>
      </c>
      <c r="H69" s="2" t="s">
        <v>18</v>
      </c>
      <c r="I69" s="2" t="s">
        <v>287</v>
      </c>
      <c r="J69" s="1">
        <v>40</v>
      </c>
      <c r="K69" s="1">
        <f>5*60+50</f>
        <v>350</v>
      </c>
      <c r="L69" s="1">
        <v>56</v>
      </c>
      <c r="M69" s="5" t="s">
        <v>442</v>
      </c>
    </row>
    <row r="70" spans="1:13" ht="16.05" customHeight="1">
      <c r="A70" s="2">
        <v>59032</v>
      </c>
      <c r="B70" s="2" t="s">
        <v>288</v>
      </c>
      <c r="C70" s="2" t="s">
        <v>13</v>
      </c>
      <c r="D70" s="2" t="s">
        <v>14</v>
      </c>
      <c r="E70" s="2" t="s">
        <v>59</v>
      </c>
      <c r="F70" s="2" t="s">
        <v>289</v>
      </c>
      <c r="G70" s="2" t="s">
        <v>22</v>
      </c>
      <c r="H70" s="2" t="s">
        <v>18</v>
      </c>
      <c r="I70" s="2" t="s">
        <v>290</v>
      </c>
      <c r="J70" s="1">
        <v>40</v>
      </c>
      <c r="K70" s="1">
        <f>5*60+55</f>
        <v>355</v>
      </c>
      <c r="L70" s="1">
        <v>57</v>
      </c>
      <c r="M70" s="5" t="s">
        <v>442</v>
      </c>
    </row>
    <row r="71" spans="1:13" ht="16.05" customHeight="1">
      <c r="A71" s="2"/>
      <c r="B71" s="2"/>
      <c r="C71" s="2"/>
      <c r="D71" s="2"/>
      <c r="E71" s="2"/>
      <c r="F71" s="2"/>
      <c r="G71" s="2"/>
      <c r="H71" s="2"/>
      <c r="I71" s="2"/>
      <c r="J71" s="1"/>
      <c r="K71" s="1"/>
      <c r="L71" s="1"/>
      <c r="M71" s="5"/>
    </row>
    <row r="72" spans="1:13" ht="16.05" customHeight="1">
      <c r="A72" s="2">
        <v>47624</v>
      </c>
      <c r="B72" s="2" t="s">
        <v>291</v>
      </c>
      <c r="C72" s="2" t="s">
        <v>13</v>
      </c>
      <c r="D72" s="2" t="s">
        <v>14</v>
      </c>
      <c r="E72" s="2" t="s">
        <v>292</v>
      </c>
      <c r="F72" s="2" t="s">
        <v>293</v>
      </c>
      <c r="G72" s="2" t="s">
        <v>294</v>
      </c>
      <c r="H72" s="2" t="s">
        <v>295</v>
      </c>
      <c r="I72" s="2" t="s">
        <v>296</v>
      </c>
      <c r="J72" s="1">
        <v>610</v>
      </c>
      <c r="K72" s="1">
        <f>4*60+41</f>
        <v>281</v>
      </c>
      <c r="L72" s="1">
        <v>1</v>
      </c>
      <c r="M72" s="7" t="s">
        <v>436</v>
      </c>
    </row>
    <row r="73" spans="1:13" ht="16.05" customHeight="1">
      <c r="A73" s="2">
        <v>47618</v>
      </c>
      <c r="B73" s="2" t="s">
        <v>297</v>
      </c>
      <c r="C73" s="2" t="s">
        <v>13</v>
      </c>
      <c r="D73" s="2" t="s">
        <v>14</v>
      </c>
      <c r="E73" s="2" t="s">
        <v>292</v>
      </c>
      <c r="F73" s="2" t="s">
        <v>298</v>
      </c>
      <c r="G73" s="2" t="s">
        <v>294</v>
      </c>
      <c r="H73" s="2" t="s">
        <v>295</v>
      </c>
      <c r="I73" s="2" t="s">
        <v>299</v>
      </c>
      <c r="J73" s="1">
        <v>540</v>
      </c>
      <c r="K73" s="1">
        <f>5*60+0</f>
        <v>300</v>
      </c>
      <c r="L73" s="1">
        <v>2</v>
      </c>
      <c r="M73" s="7" t="s">
        <v>437</v>
      </c>
    </row>
    <row r="74" spans="1:13" ht="16.05" customHeight="1">
      <c r="A74" s="2">
        <v>59024</v>
      </c>
      <c r="B74" s="2" t="s">
        <v>300</v>
      </c>
      <c r="C74" s="2" t="s">
        <v>13</v>
      </c>
      <c r="D74" s="2" t="s">
        <v>14</v>
      </c>
      <c r="E74" s="2" t="s">
        <v>292</v>
      </c>
      <c r="F74" s="2" t="s">
        <v>301</v>
      </c>
      <c r="G74" s="2" t="s">
        <v>302</v>
      </c>
      <c r="H74" s="2" t="s">
        <v>62</v>
      </c>
      <c r="I74" s="2" t="s">
        <v>303</v>
      </c>
      <c r="J74" s="1">
        <v>390</v>
      </c>
      <c r="K74" s="1">
        <f>3*60+1</f>
        <v>181</v>
      </c>
      <c r="L74" s="1">
        <v>3</v>
      </c>
      <c r="M74" s="7" t="s">
        <v>438</v>
      </c>
    </row>
    <row r="75" spans="1:13" ht="16.05" customHeight="1">
      <c r="A75" s="2">
        <v>59079</v>
      </c>
      <c r="B75" s="2" t="s">
        <v>308</v>
      </c>
      <c r="C75" s="2" t="s">
        <v>13</v>
      </c>
      <c r="D75" s="2" t="s">
        <v>14</v>
      </c>
      <c r="E75" s="2" t="s">
        <v>292</v>
      </c>
      <c r="F75" s="2" t="s">
        <v>309</v>
      </c>
      <c r="G75" s="2" t="s">
        <v>306</v>
      </c>
      <c r="H75" s="2" t="s">
        <v>70</v>
      </c>
      <c r="I75" s="2" t="s">
        <v>310</v>
      </c>
      <c r="J75" s="1">
        <v>380</v>
      </c>
      <c r="K75" s="1">
        <f>5*60+3</f>
        <v>303</v>
      </c>
      <c r="L75" s="1">
        <v>4</v>
      </c>
      <c r="M75" s="5" t="s">
        <v>443</v>
      </c>
    </row>
    <row r="76" spans="1:13" ht="16.05" customHeight="1">
      <c r="A76" s="2">
        <v>59062</v>
      </c>
      <c r="B76" s="2" t="s">
        <v>304</v>
      </c>
      <c r="C76" s="2" t="s">
        <v>13</v>
      </c>
      <c r="D76" s="2" t="s">
        <v>14</v>
      </c>
      <c r="E76" s="2" t="s">
        <v>292</v>
      </c>
      <c r="F76" s="2" t="s">
        <v>305</v>
      </c>
      <c r="G76" s="2" t="s">
        <v>306</v>
      </c>
      <c r="H76" s="2" t="s">
        <v>62</v>
      </c>
      <c r="I76" s="2" t="s">
        <v>307</v>
      </c>
      <c r="J76" s="1">
        <v>380</v>
      </c>
      <c r="K76" s="1">
        <f>5*60+58</f>
        <v>358</v>
      </c>
      <c r="L76" s="1">
        <v>5</v>
      </c>
      <c r="M76" s="5" t="s">
        <v>443</v>
      </c>
    </row>
    <row r="77" spans="1:13" ht="16.05" customHeight="1">
      <c r="A77" s="2">
        <v>59080</v>
      </c>
      <c r="B77" s="2" t="s">
        <v>311</v>
      </c>
      <c r="C77" s="2" t="s">
        <v>13</v>
      </c>
      <c r="D77" s="2" t="s">
        <v>14</v>
      </c>
      <c r="E77" s="2" t="s">
        <v>292</v>
      </c>
      <c r="F77" s="2" t="s">
        <v>312</v>
      </c>
      <c r="G77" s="2" t="s">
        <v>313</v>
      </c>
      <c r="H77" s="2" t="s">
        <v>70</v>
      </c>
      <c r="I77" s="2" t="s">
        <v>314</v>
      </c>
      <c r="J77" s="1">
        <v>370</v>
      </c>
      <c r="K77" s="1">
        <f>4*60+25</f>
        <v>265</v>
      </c>
      <c r="L77" s="1">
        <v>6</v>
      </c>
      <c r="M77" s="5" t="s">
        <v>443</v>
      </c>
    </row>
    <row r="78" spans="1:13" ht="16.05" customHeight="1">
      <c r="A78" s="2">
        <v>59176</v>
      </c>
      <c r="B78" s="2" t="s">
        <v>315</v>
      </c>
      <c r="C78" s="2" t="s">
        <v>13</v>
      </c>
      <c r="D78" s="2" t="s">
        <v>14</v>
      </c>
      <c r="E78" s="2" t="s">
        <v>292</v>
      </c>
      <c r="F78" s="2" t="s">
        <v>316</v>
      </c>
      <c r="G78" s="2" t="s">
        <v>317</v>
      </c>
      <c r="H78" s="2" t="s">
        <v>318</v>
      </c>
      <c r="I78" s="2" t="s">
        <v>319</v>
      </c>
      <c r="J78" s="1">
        <v>360</v>
      </c>
      <c r="K78" s="1">
        <f>5*60+0</f>
        <v>300</v>
      </c>
      <c r="L78" s="1">
        <v>7</v>
      </c>
      <c r="M78" s="5" t="s">
        <v>442</v>
      </c>
    </row>
    <row r="79" spans="1:13" ht="16.05" customHeight="1">
      <c r="A79" s="2">
        <v>59180</v>
      </c>
      <c r="B79" s="2" t="s">
        <v>320</v>
      </c>
      <c r="C79" s="2" t="s">
        <v>13</v>
      </c>
      <c r="D79" s="2" t="s">
        <v>14</v>
      </c>
      <c r="E79" s="2" t="s">
        <v>292</v>
      </c>
      <c r="F79" s="2" t="s">
        <v>321</v>
      </c>
      <c r="G79" s="2" t="s">
        <v>317</v>
      </c>
      <c r="H79" s="2" t="s">
        <v>318</v>
      </c>
      <c r="I79" s="2" t="s">
        <v>322</v>
      </c>
      <c r="J79" s="1">
        <v>350</v>
      </c>
      <c r="K79" s="1">
        <f>5*60+16</f>
        <v>316</v>
      </c>
      <c r="L79" s="1">
        <v>8</v>
      </c>
      <c r="M79" s="5" t="s">
        <v>442</v>
      </c>
    </row>
    <row r="80" spans="1:13" ht="16.05" customHeight="1">
      <c r="A80" s="2">
        <v>59183</v>
      </c>
      <c r="B80" s="2" t="s">
        <v>323</v>
      </c>
      <c r="C80" s="2" t="s">
        <v>13</v>
      </c>
      <c r="D80" s="2" t="s">
        <v>14</v>
      </c>
      <c r="E80" s="2" t="s">
        <v>292</v>
      </c>
      <c r="F80" s="2" t="s">
        <v>324</v>
      </c>
      <c r="G80" s="2" t="s">
        <v>317</v>
      </c>
      <c r="H80" s="2" t="s">
        <v>318</v>
      </c>
      <c r="I80" s="2" t="s">
        <v>325</v>
      </c>
      <c r="J80" s="1">
        <v>320</v>
      </c>
      <c r="K80" s="1">
        <f>3*60+59</f>
        <v>239</v>
      </c>
      <c r="L80" s="1">
        <v>9</v>
      </c>
      <c r="M80" s="5" t="s">
        <v>442</v>
      </c>
    </row>
    <row r="81" spans="1:13" ht="16.05" customHeight="1">
      <c r="A81" s="2">
        <v>59184</v>
      </c>
      <c r="B81" s="2" t="s">
        <v>326</v>
      </c>
      <c r="C81" s="2" t="s">
        <v>13</v>
      </c>
      <c r="D81" s="2" t="s">
        <v>14</v>
      </c>
      <c r="E81" s="2" t="s">
        <v>292</v>
      </c>
      <c r="F81" s="2" t="s">
        <v>327</v>
      </c>
      <c r="G81" s="2" t="s">
        <v>317</v>
      </c>
      <c r="H81" s="2" t="s">
        <v>318</v>
      </c>
      <c r="I81" s="2" t="s">
        <v>328</v>
      </c>
      <c r="J81" s="1">
        <v>310</v>
      </c>
      <c r="K81" s="1">
        <f>4*60+0</f>
        <v>240</v>
      </c>
      <c r="L81" s="1">
        <v>10</v>
      </c>
      <c r="M81" s="5" t="s">
        <v>442</v>
      </c>
    </row>
    <row r="82" spans="1:13" ht="16.05" customHeight="1">
      <c r="A82" s="2">
        <v>59185</v>
      </c>
      <c r="B82" s="2" t="s">
        <v>329</v>
      </c>
      <c r="C82" s="2" t="s">
        <v>13</v>
      </c>
      <c r="D82" s="2" t="s">
        <v>14</v>
      </c>
      <c r="E82" s="2" t="s">
        <v>292</v>
      </c>
      <c r="F82" s="2" t="s">
        <v>330</v>
      </c>
      <c r="G82" s="2" t="s">
        <v>317</v>
      </c>
      <c r="H82" s="2" t="s">
        <v>318</v>
      </c>
      <c r="I82" s="2" t="s">
        <v>331</v>
      </c>
      <c r="J82" s="1">
        <v>280</v>
      </c>
      <c r="K82" s="1">
        <f>4*60+48</f>
        <v>288</v>
      </c>
      <c r="L82" s="1">
        <v>11</v>
      </c>
      <c r="M82" s="5" t="s">
        <v>442</v>
      </c>
    </row>
    <row r="83" spans="1:13" ht="16.05" customHeight="1">
      <c r="A83" s="2">
        <v>59186</v>
      </c>
      <c r="B83" s="2" t="s">
        <v>332</v>
      </c>
      <c r="C83" s="2" t="s">
        <v>13</v>
      </c>
      <c r="D83" s="2" t="s">
        <v>14</v>
      </c>
      <c r="E83" s="2" t="s">
        <v>292</v>
      </c>
      <c r="F83" s="2" t="s">
        <v>333</v>
      </c>
      <c r="G83" s="2" t="s">
        <v>317</v>
      </c>
      <c r="H83" s="2" t="s">
        <v>318</v>
      </c>
      <c r="I83" s="2" t="s">
        <v>334</v>
      </c>
      <c r="J83" s="1">
        <v>260</v>
      </c>
      <c r="K83" s="1">
        <f>5*60+10</f>
        <v>310</v>
      </c>
      <c r="L83" s="1">
        <v>12</v>
      </c>
      <c r="M83" s="5" t="s">
        <v>442</v>
      </c>
    </row>
    <row r="84" spans="1:13" ht="16.05" customHeight="1">
      <c r="A84" s="2"/>
      <c r="B84" s="2"/>
      <c r="C84" s="2"/>
      <c r="D84" s="2"/>
      <c r="E84" s="2"/>
      <c r="F84" s="2"/>
      <c r="G84" s="2"/>
      <c r="H84" s="2"/>
      <c r="I84" s="2"/>
      <c r="J84" s="1"/>
      <c r="K84" s="1"/>
      <c r="L84" s="1"/>
      <c r="M84" s="5"/>
    </row>
    <row r="85" spans="1:13" ht="16.05" customHeight="1">
      <c r="A85" s="2">
        <v>46324</v>
      </c>
      <c r="B85" s="2" t="s">
        <v>335</v>
      </c>
      <c r="C85" s="9" t="s">
        <v>444</v>
      </c>
      <c r="D85" s="2" t="s">
        <v>336</v>
      </c>
      <c r="E85" s="2" t="s">
        <v>59</v>
      </c>
      <c r="F85" s="2" t="s">
        <v>337</v>
      </c>
      <c r="G85" s="2" t="s">
        <v>338</v>
      </c>
      <c r="H85" s="2" t="s">
        <v>75</v>
      </c>
      <c r="I85" s="2" t="s">
        <v>339</v>
      </c>
      <c r="J85" s="1">
        <v>440</v>
      </c>
      <c r="K85" s="1">
        <f>1*60+54</f>
        <v>114</v>
      </c>
      <c r="L85" s="1">
        <v>1</v>
      </c>
      <c r="M85" s="7" t="s">
        <v>436</v>
      </c>
    </row>
    <row r="86" spans="1:13" ht="16.05" customHeight="1">
      <c r="A86" s="2">
        <v>59063</v>
      </c>
      <c r="B86" s="2" t="s">
        <v>340</v>
      </c>
      <c r="C86" s="2" t="s">
        <v>13</v>
      </c>
      <c r="D86" s="2" t="s">
        <v>336</v>
      </c>
      <c r="E86" s="2" t="s">
        <v>59</v>
      </c>
      <c r="F86" s="2" t="s">
        <v>341</v>
      </c>
      <c r="G86" s="2" t="s">
        <v>342</v>
      </c>
      <c r="H86" s="2" t="s">
        <v>343</v>
      </c>
      <c r="I86" s="2" t="s">
        <v>344</v>
      </c>
      <c r="J86" s="1">
        <v>440</v>
      </c>
      <c r="K86" s="1">
        <f>2*60+12</f>
        <v>132</v>
      </c>
      <c r="L86" s="1">
        <v>2</v>
      </c>
      <c r="M86" s="7" t="s">
        <v>437</v>
      </c>
    </row>
    <row r="87" spans="1:13" ht="16.05" customHeight="1">
      <c r="A87" s="2">
        <v>59040</v>
      </c>
      <c r="B87" s="2" t="s">
        <v>345</v>
      </c>
      <c r="C87" s="2" t="s">
        <v>13</v>
      </c>
      <c r="D87" s="2" t="s">
        <v>336</v>
      </c>
      <c r="E87" s="2" t="s">
        <v>59</v>
      </c>
      <c r="F87" s="2" t="s">
        <v>346</v>
      </c>
      <c r="G87" s="2" t="s">
        <v>347</v>
      </c>
      <c r="H87" s="2" t="s">
        <v>343</v>
      </c>
      <c r="I87" s="2" t="s">
        <v>348</v>
      </c>
      <c r="J87" s="1">
        <v>380</v>
      </c>
      <c r="K87" s="1">
        <f>4*60+46</f>
        <v>286</v>
      </c>
      <c r="L87" s="1">
        <v>3</v>
      </c>
      <c r="M87" s="7" t="s">
        <v>438</v>
      </c>
    </row>
    <row r="88" spans="1:13" ht="16.05" customHeight="1">
      <c r="A88" s="2">
        <v>46863</v>
      </c>
      <c r="B88" s="2" t="s">
        <v>349</v>
      </c>
      <c r="C88" s="2" t="s">
        <v>13</v>
      </c>
      <c r="D88" s="2" t="s">
        <v>336</v>
      </c>
      <c r="E88" s="2" t="s">
        <v>59</v>
      </c>
      <c r="F88" s="2" t="s">
        <v>350</v>
      </c>
      <c r="G88" s="2" t="s">
        <v>95</v>
      </c>
      <c r="H88" s="2" t="s">
        <v>351</v>
      </c>
      <c r="I88" s="2" t="s">
        <v>352</v>
      </c>
      <c r="J88" s="1">
        <v>370</v>
      </c>
      <c r="K88" s="1">
        <f>5*60+0</f>
        <v>300</v>
      </c>
      <c r="L88" s="1">
        <v>4</v>
      </c>
      <c r="M88" s="5" t="s">
        <v>443</v>
      </c>
    </row>
    <row r="89" spans="1:13" ht="16.05" customHeight="1">
      <c r="A89" s="2">
        <v>59056</v>
      </c>
      <c r="B89" s="2" t="s">
        <v>353</v>
      </c>
      <c r="C89" s="2" t="s">
        <v>13</v>
      </c>
      <c r="D89" s="2" t="s">
        <v>336</v>
      </c>
      <c r="E89" s="2" t="s">
        <v>59</v>
      </c>
      <c r="F89" s="2" t="s">
        <v>354</v>
      </c>
      <c r="G89" s="2" t="s">
        <v>355</v>
      </c>
      <c r="H89" s="2" t="s">
        <v>343</v>
      </c>
      <c r="I89" s="2" t="s">
        <v>356</v>
      </c>
      <c r="J89" s="1">
        <v>340</v>
      </c>
      <c r="K89" s="1">
        <f>2*60+29</f>
        <v>149</v>
      </c>
      <c r="L89" s="1">
        <v>5</v>
      </c>
      <c r="M89" s="5" t="s">
        <v>443</v>
      </c>
    </row>
    <row r="90" spans="1:13" ht="16.05" customHeight="1">
      <c r="A90" s="2">
        <v>59221</v>
      </c>
      <c r="B90" s="2" t="s">
        <v>357</v>
      </c>
      <c r="C90" s="2" t="s">
        <v>13</v>
      </c>
      <c r="D90" s="2" t="s">
        <v>336</v>
      </c>
      <c r="E90" s="2" t="s">
        <v>59</v>
      </c>
      <c r="F90" s="2" t="s">
        <v>358</v>
      </c>
      <c r="G90" s="2" t="s">
        <v>95</v>
      </c>
      <c r="H90" s="2" t="s">
        <v>359</v>
      </c>
      <c r="I90" s="2" t="s">
        <v>360</v>
      </c>
      <c r="J90" s="1">
        <v>220</v>
      </c>
      <c r="K90" s="1">
        <f>4*60+1</f>
        <v>241</v>
      </c>
      <c r="L90" s="1">
        <v>6</v>
      </c>
      <c r="M90" s="5" t="s">
        <v>443</v>
      </c>
    </row>
    <row r="91" spans="1:13" ht="16.05" customHeight="1">
      <c r="A91" s="2">
        <v>59059</v>
      </c>
      <c r="B91" s="2" t="s">
        <v>361</v>
      </c>
      <c r="C91" s="2" t="s">
        <v>13</v>
      </c>
      <c r="D91" s="2" t="s">
        <v>336</v>
      </c>
      <c r="E91" s="2" t="s">
        <v>59</v>
      </c>
      <c r="F91" s="2" t="s">
        <v>362</v>
      </c>
      <c r="G91" s="2" t="s">
        <v>363</v>
      </c>
      <c r="H91" s="2" t="s">
        <v>364</v>
      </c>
      <c r="I91" s="2" t="s">
        <v>365</v>
      </c>
      <c r="J91" s="1">
        <v>170</v>
      </c>
      <c r="K91" s="1">
        <f>5*60+16</f>
        <v>316</v>
      </c>
      <c r="L91" s="1">
        <v>7</v>
      </c>
      <c r="M91" s="5" t="s">
        <v>443</v>
      </c>
    </row>
    <row r="92" spans="1:13" ht="16.05" customHeight="1">
      <c r="A92" s="2">
        <v>59064</v>
      </c>
      <c r="B92" s="2" t="s">
        <v>366</v>
      </c>
      <c r="C92" s="2" t="s">
        <v>13</v>
      </c>
      <c r="D92" s="2" t="s">
        <v>336</v>
      </c>
      <c r="E92" s="2" t="s">
        <v>59</v>
      </c>
      <c r="F92" s="2" t="s">
        <v>367</v>
      </c>
      <c r="G92" s="2" t="s">
        <v>368</v>
      </c>
      <c r="H92" s="2" t="s">
        <v>343</v>
      </c>
      <c r="I92" s="2" t="s">
        <v>369</v>
      </c>
      <c r="J92" s="1">
        <v>150</v>
      </c>
      <c r="K92" s="1">
        <f>5*60+54</f>
        <v>354</v>
      </c>
      <c r="L92" s="1">
        <v>8</v>
      </c>
      <c r="M92" s="5" t="s">
        <v>442</v>
      </c>
    </row>
    <row r="93" spans="1:13" ht="16.05" customHeight="1">
      <c r="A93" s="2">
        <v>59066</v>
      </c>
      <c r="B93" s="2" t="s">
        <v>370</v>
      </c>
      <c r="C93" s="2" t="s">
        <v>13</v>
      </c>
      <c r="D93" s="2" t="s">
        <v>336</v>
      </c>
      <c r="E93" s="2" t="s">
        <v>59</v>
      </c>
      <c r="F93" s="2" t="s">
        <v>371</v>
      </c>
      <c r="G93" s="2" t="s">
        <v>372</v>
      </c>
      <c r="H93" s="2" t="s">
        <v>343</v>
      </c>
      <c r="I93" s="2" t="s">
        <v>373</v>
      </c>
      <c r="J93" s="1">
        <v>140</v>
      </c>
      <c r="K93" s="1">
        <f>5*60+58</f>
        <v>358</v>
      </c>
      <c r="L93" s="1">
        <v>9</v>
      </c>
      <c r="M93" s="5" t="s">
        <v>442</v>
      </c>
    </row>
    <row r="94" spans="1:13" ht="16.05" customHeight="1">
      <c r="A94" s="2">
        <v>59068</v>
      </c>
      <c r="B94" s="2" t="s">
        <v>374</v>
      </c>
      <c r="C94" s="2" t="s">
        <v>13</v>
      </c>
      <c r="D94" s="2" t="s">
        <v>336</v>
      </c>
      <c r="E94" s="2" t="s">
        <v>59</v>
      </c>
      <c r="F94" s="2" t="s">
        <v>375</v>
      </c>
      <c r="G94" s="2" t="s">
        <v>363</v>
      </c>
      <c r="H94" s="2" t="s">
        <v>343</v>
      </c>
      <c r="I94" s="2" t="s">
        <v>376</v>
      </c>
      <c r="J94" s="1">
        <v>120</v>
      </c>
      <c r="K94" s="1">
        <f>1*60+29</f>
        <v>89</v>
      </c>
      <c r="L94" s="1">
        <v>10</v>
      </c>
      <c r="M94" s="5" t="s">
        <v>442</v>
      </c>
    </row>
    <row r="95" spans="1:13" ht="16.05" customHeight="1">
      <c r="A95" s="2">
        <v>59070</v>
      </c>
      <c r="B95" s="2" t="s">
        <v>377</v>
      </c>
      <c r="C95" s="2" t="s">
        <v>13</v>
      </c>
      <c r="D95" s="2" t="s">
        <v>336</v>
      </c>
      <c r="E95" s="2" t="s">
        <v>59</v>
      </c>
      <c r="F95" s="2" t="s">
        <v>378</v>
      </c>
      <c r="G95" s="2" t="s">
        <v>379</v>
      </c>
      <c r="H95" s="2" t="s">
        <v>343</v>
      </c>
      <c r="I95" s="2" t="s">
        <v>380</v>
      </c>
      <c r="J95" s="1">
        <v>120</v>
      </c>
      <c r="K95" s="1">
        <f>2*60+12</f>
        <v>132</v>
      </c>
      <c r="L95" s="1">
        <v>11</v>
      </c>
      <c r="M95" s="5" t="s">
        <v>442</v>
      </c>
    </row>
    <row r="96" spans="1:13" ht="16.05" customHeight="1">
      <c r="A96" s="2">
        <v>59071</v>
      </c>
      <c r="B96" s="2" t="s">
        <v>381</v>
      </c>
      <c r="C96" s="2" t="s">
        <v>13</v>
      </c>
      <c r="D96" s="2" t="s">
        <v>336</v>
      </c>
      <c r="E96" s="2" t="s">
        <v>59</v>
      </c>
      <c r="F96" s="2" t="s">
        <v>382</v>
      </c>
      <c r="G96" s="2" t="s">
        <v>383</v>
      </c>
      <c r="H96" s="2" t="s">
        <v>343</v>
      </c>
      <c r="I96" s="2" t="s">
        <v>384</v>
      </c>
      <c r="J96" s="1">
        <v>120</v>
      </c>
      <c r="K96" s="1">
        <f>2*60+49</f>
        <v>169</v>
      </c>
      <c r="L96" s="1">
        <v>12</v>
      </c>
      <c r="M96" s="5" t="s">
        <v>442</v>
      </c>
    </row>
    <row r="97" spans="1:13" ht="16.05" customHeight="1">
      <c r="A97" s="2">
        <v>59072</v>
      </c>
      <c r="B97" s="2" t="s">
        <v>385</v>
      </c>
      <c r="C97" s="2" t="s">
        <v>13</v>
      </c>
      <c r="D97" s="2" t="s">
        <v>336</v>
      </c>
      <c r="E97" s="2" t="s">
        <v>59</v>
      </c>
      <c r="F97" s="2" t="s">
        <v>386</v>
      </c>
      <c r="G97" s="2" t="s">
        <v>387</v>
      </c>
      <c r="H97" s="2" t="s">
        <v>343</v>
      </c>
      <c r="I97" s="2" t="s">
        <v>388</v>
      </c>
      <c r="J97" s="1">
        <v>120</v>
      </c>
      <c r="K97" s="1">
        <f>3*60+36</f>
        <v>216</v>
      </c>
      <c r="L97" s="1">
        <v>13</v>
      </c>
      <c r="M97" s="5" t="s">
        <v>442</v>
      </c>
    </row>
    <row r="98" spans="1:13" ht="16.05" customHeight="1">
      <c r="A98" s="2"/>
      <c r="B98" s="2"/>
      <c r="C98" s="2"/>
      <c r="D98" s="2"/>
      <c r="E98" s="2"/>
      <c r="F98" s="2"/>
      <c r="G98" s="2"/>
      <c r="H98" s="2"/>
      <c r="I98" s="2"/>
      <c r="J98" s="1"/>
      <c r="K98" s="1"/>
      <c r="L98" s="1"/>
      <c r="M98" s="5"/>
    </row>
    <row r="99" spans="1:13" ht="16.05" customHeight="1">
      <c r="A99" s="2">
        <v>58993</v>
      </c>
      <c r="B99" s="2" t="s">
        <v>389</v>
      </c>
      <c r="C99" s="2" t="s">
        <v>13</v>
      </c>
      <c r="D99" s="2" t="s">
        <v>336</v>
      </c>
      <c r="E99" s="2" t="s">
        <v>292</v>
      </c>
      <c r="F99" s="2" t="s">
        <v>390</v>
      </c>
      <c r="G99" s="2" t="s">
        <v>342</v>
      </c>
      <c r="H99" s="2" t="s">
        <v>364</v>
      </c>
      <c r="I99" s="2" t="s">
        <v>391</v>
      </c>
      <c r="J99" s="1">
        <v>550</v>
      </c>
      <c r="K99" s="1">
        <f>3*60+41</f>
        <v>221</v>
      </c>
      <c r="L99" s="1">
        <v>1</v>
      </c>
      <c r="M99" s="7" t="s">
        <v>436</v>
      </c>
    </row>
    <row r="100" spans="1:13" ht="16.05" customHeight="1">
      <c r="A100" s="2">
        <v>58973</v>
      </c>
      <c r="B100" s="2" t="s">
        <v>392</v>
      </c>
      <c r="C100" s="2" t="s">
        <v>13</v>
      </c>
      <c r="D100" s="2" t="s">
        <v>336</v>
      </c>
      <c r="E100" s="2" t="s">
        <v>292</v>
      </c>
      <c r="F100" s="2" t="s">
        <v>393</v>
      </c>
      <c r="G100" s="2" t="s">
        <v>394</v>
      </c>
      <c r="H100" s="2" t="s">
        <v>343</v>
      </c>
      <c r="I100" s="2" t="s">
        <v>395</v>
      </c>
      <c r="J100" s="1">
        <v>500</v>
      </c>
      <c r="K100" s="1">
        <f>3*60+26</f>
        <v>206</v>
      </c>
      <c r="L100" s="1">
        <v>2</v>
      </c>
      <c r="M100" s="7" t="s">
        <v>437</v>
      </c>
    </row>
    <row r="101" spans="1:13" ht="16.05" customHeight="1">
      <c r="A101" s="2">
        <v>58995</v>
      </c>
      <c r="B101" s="2" t="s">
        <v>396</v>
      </c>
      <c r="C101" s="2" t="s">
        <v>13</v>
      </c>
      <c r="D101" s="2" t="s">
        <v>336</v>
      </c>
      <c r="E101" s="2" t="s">
        <v>292</v>
      </c>
      <c r="F101" s="2" t="s">
        <v>397</v>
      </c>
      <c r="G101" s="2" t="s">
        <v>398</v>
      </c>
      <c r="H101" s="2" t="s">
        <v>343</v>
      </c>
      <c r="I101" s="2" t="s">
        <v>399</v>
      </c>
      <c r="J101" s="1">
        <v>410</v>
      </c>
      <c r="K101" s="1">
        <f>3*60+14</f>
        <v>194</v>
      </c>
      <c r="L101" s="1">
        <v>3</v>
      </c>
      <c r="M101" s="7" t="s">
        <v>438</v>
      </c>
    </row>
    <row r="102" spans="1:13" ht="16.05" customHeight="1">
      <c r="A102" s="2">
        <v>58989</v>
      </c>
      <c r="B102" s="2" t="s">
        <v>400</v>
      </c>
      <c r="C102" s="2" t="s">
        <v>13</v>
      </c>
      <c r="D102" s="2" t="s">
        <v>336</v>
      </c>
      <c r="E102" s="2" t="s">
        <v>292</v>
      </c>
      <c r="F102" s="2" t="s">
        <v>401</v>
      </c>
      <c r="G102" s="2" t="s">
        <v>402</v>
      </c>
      <c r="H102" s="2" t="s">
        <v>364</v>
      </c>
      <c r="I102" s="2" t="s">
        <v>403</v>
      </c>
      <c r="J102" s="1">
        <v>390</v>
      </c>
      <c r="K102" s="1">
        <f>4*60+16</f>
        <v>256</v>
      </c>
      <c r="L102" s="1">
        <v>4</v>
      </c>
      <c r="M102" s="5" t="s">
        <v>443</v>
      </c>
    </row>
    <row r="103" spans="1:13" ht="16.05" customHeight="1">
      <c r="A103" s="2">
        <v>58971</v>
      </c>
      <c r="B103" s="2" t="s">
        <v>404</v>
      </c>
      <c r="C103" s="2" t="s">
        <v>13</v>
      </c>
      <c r="D103" s="2" t="s">
        <v>336</v>
      </c>
      <c r="E103" s="2" t="s">
        <v>292</v>
      </c>
      <c r="F103" s="2" t="s">
        <v>405</v>
      </c>
      <c r="G103" s="2" t="s">
        <v>406</v>
      </c>
      <c r="H103" s="2" t="s">
        <v>364</v>
      </c>
      <c r="I103" s="2" t="s">
        <v>407</v>
      </c>
      <c r="J103" s="1">
        <v>360</v>
      </c>
      <c r="K103" s="1">
        <f>2*60+19</f>
        <v>139</v>
      </c>
      <c r="L103" s="1">
        <v>5</v>
      </c>
      <c r="M103" s="5" t="s">
        <v>443</v>
      </c>
    </row>
    <row r="104" spans="1:13" ht="16.05" customHeight="1">
      <c r="A104" s="2">
        <v>58964</v>
      </c>
      <c r="B104" s="2" t="s">
        <v>408</v>
      </c>
      <c r="C104" s="2" t="s">
        <v>13</v>
      </c>
      <c r="D104" s="2" t="s">
        <v>336</v>
      </c>
      <c r="E104" s="2" t="s">
        <v>292</v>
      </c>
      <c r="F104" s="2" t="s">
        <v>409</v>
      </c>
      <c r="G104" s="2" t="s">
        <v>410</v>
      </c>
      <c r="H104" s="2" t="s">
        <v>343</v>
      </c>
      <c r="I104" s="2" t="s">
        <v>411</v>
      </c>
      <c r="J104" s="1">
        <v>350</v>
      </c>
      <c r="K104" s="1">
        <f>2*60+10</f>
        <v>130</v>
      </c>
      <c r="L104" s="1">
        <v>6</v>
      </c>
      <c r="M104" s="5" t="s">
        <v>443</v>
      </c>
    </row>
    <row r="105" spans="1:13" ht="16.05" customHeight="1">
      <c r="A105" s="2">
        <v>58984</v>
      </c>
      <c r="B105" s="2" t="s">
        <v>412</v>
      </c>
      <c r="C105" s="2" t="s">
        <v>13</v>
      </c>
      <c r="D105" s="2" t="s">
        <v>336</v>
      </c>
      <c r="E105" s="2" t="s">
        <v>292</v>
      </c>
      <c r="F105" s="2" t="s">
        <v>413</v>
      </c>
      <c r="G105" s="2" t="s">
        <v>414</v>
      </c>
      <c r="H105" s="2" t="s">
        <v>343</v>
      </c>
      <c r="I105" s="2" t="s">
        <v>415</v>
      </c>
      <c r="J105" s="1">
        <v>260</v>
      </c>
      <c r="K105" s="1">
        <f>5*60+3</f>
        <v>303</v>
      </c>
      <c r="L105" s="1">
        <v>7</v>
      </c>
      <c r="M105" s="5" t="s">
        <v>442</v>
      </c>
    </row>
    <row r="106" spans="1:13" ht="16.05" customHeight="1">
      <c r="A106" s="2">
        <v>59007</v>
      </c>
      <c r="B106" s="2" t="s">
        <v>416</v>
      </c>
      <c r="C106" s="2" t="s">
        <v>13</v>
      </c>
      <c r="D106" s="2" t="s">
        <v>336</v>
      </c>
      <c r="E106" s="2" t="s">
        <v>292</v>
      </c>
      <c r="F106" s="2" t="s">
        <v>417</v>
      </c>
      <c r="G106" s="2" t="s">
        <v>394</v>
      </c>
      <c r="H106" s="2" t="s">
        <v>343</v>
      </c>
      <c r="I106" s="2" t="s">
        <v>418</v>
      </c>
      <c r="J106" s="1">
        <v>250</v>
      </c>
      <c r="K106" s="1">
        <f>6*60+0</f>
        <v>360</v>
      </c>
      <c r="L106" s="1">
        <v>8</v>
      </c>
      <c r="M106" s="5" t="s">
        <v>442</v>
      </c>
    </row>
    <row r="107" spans="1:13" ht="16.05" customHeight="1">
      <c r="A107" s="2">
        <v>59011</v>
      </c>
      <c r="B107" s="2" t="s">
        <v>419</v>
      </c>
      <c r="C107" s="2" t="s">
        <v>13</v>
      </c>
      <c r="D107" s="2" t="s">
        <v>336</v>
      </c>
      <c r="E107" s="2" t="s">
        <v>292</v>
      </c>
      <c r="F107" s="2" t="s">
        <v>420</v>
      </c>
      <c r="G107" s="2" t="s">
        <v>387</v>
      </c>
      <c r="H107" s="2" t="s">
        <v>343</v>
      </c>
      <c r="I107" s="2" t="s">
        <v>421</v>
      </c>
      <c r="J107" s="1">
        <v>220</v>
      </c>
      <c r="K107" s="1">
        <f>3*60+5</f>
        <v>185</v>
      </c>
      <c r="L107" s="1">
        <v>9</v>
      </c>
      <c r="M107" s="5" t="s">
        <v>442</v>
      </c>
    </row>
    <row r="108" spans="1:13" ht="16.05" customHeight="1">
      <c r="A108" s="2">
        <v>59017</v>
      </c>
      <c r="B108" s="2" t="s">
        <v>422</v>
      </c>
      <c r="C108" s="2" t="s">
        <v>13</v>
      </c>
      <c r="D108" s="2" t="s">
        <v>336</v>
      </c>
      <c r="E108" s="2" t="s">
        <v>292</v>
      </c>
      <c r="F108" s="2" t="s">
        <v>423</v>
      </c>
      <c r="G108" s="2" t="s">
        <v>424</v>
      </c>
      <c r="H108" s="2" t="s">
        <v>343</v>
      </c>
      <c r="I108" s="2" t="s">
        <v>425</v>
      </c>
      <c r="J108" s="1">
        <v>220</v>
      </c>
      <c r="K108" s="1">
        <f>3*60+48</f>
        <v>228</v>
      </c>
      <c r="L108" s="1">
        <v>10</v>
      </c>
      <c r="M108" s="5" t="s">
        <v>442</v>
      </c>
    </row>
    <row r="109" spans="1:13" ht="16.05" customHeight="1">
      <c r="A109" s="2">
        <v>59027</v>
      </c>
      <c r="B109" s="2" t="s">
        <v>426</v>
      </c>
      <c r="C109" s="2" t="s">
        <v>13</v>
      </c>
      <c r="D109" s="2" t="s">
        <v>336</v>
      </c>
      <c r="E109" s="2" t="s">
        <v>292</v>
      </c>
      <c r="F109" s="2" t="s">
        <v>427</v>
      </c>
      <c r="G109" s="2" t="s">
        <v>428</v>
      </c>
      <c r="H109" s="2" t="s">
        <v>343</v>
      </c>
      <c r="I109" s="2" t="s">
        <v>429</v>
      </c>
      <c r="J109" s="1">
        <v>210</v>
      </c>
      <c r="K109" s="1">
        <f>2*60+7</f>
        <v>127</v>
      </c>
      <c r="L109" s="1">
        <v>11</v>
      </c>
      <c r="M109" s="5" t="s">
        <v>442</v>
      </c>
    </row>
    <row r="110" spans="1:13" ht="16.05" customHeight="1">
      <c r="A110" s="2">
        <v>59034</v>
      </c>
      <c r="B110" s="2" t="s">
        <v>430</v>
      </c>
      <c r="C110" s="2" t="s">
        <v>13</v>
      </c>
      <c r="D110" s="2" t="s">
        <v>336</v>
      </c>
      <c r="E110" s="2" t="s">
        <v>292</v>
      </c>
      <c r="F110" s="2" t="s">
        <v>431</v>
      </c>
      <c r="G110" s="2" t="s">
        <v>394</v>
      </c>
      <c r="H110" s="2" t="s">
        <v>343</v>
      </c>
      <c r="I110" s="2" t="s">
        <v>432</v>
      </c>
      <c r="J110" s="1">
        <v>200</v>
      </c>
      <c r="K110" s="1">
        <f>1*60+35</f>
        <v>95</v>
      </c>
      <c r="L110" s="1">
        <v>12</v>
      </c>
      <c r="M110" s="5" t="s">
        <v>442</v>
      </c>
    </row>
  </sheetData>
  <sortState ref="A100:L111">
    <sortCondition ref="L100:L111"/>
  </sortState>
  <mergeCells count="1">
    <mergeCell ref="A1:M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胡灵</cp:lastModifiedBy>
  <dcterms:created xsi:type="dcterms:W3CDTF">2024-09-03T02:47:00Z</dcterms:created>
  <dcterms:modified xsi:type="dcterms:W3CDTF">2024-09-04T07:11:47Z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F9A0E44155B94FD5874115B34FBFCDD6_13</vt:lpwstr>
  </property>
  <property fmtid="{D5CDD505-2E9C-101B-9397-08002B2CF9AE}" pid="4" name="KSOReadingLayout">
    <vt:bool>true</vt:bool>
  </property>
</Properties>
</file>